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0" yWindow="150" windowWidth="18915" windowHeight="10485" activeTab="2"/>
  </bookViews>
  <sheets>
    <sheet name="anexo 1 Primera generación" sheetId="7" r:id="rId1"/>
    <sheet name="anexo 1 segunda generación" sheetId="1" r:id="rId2"/>
    <sheet name="anexo 1 tercera generación" sheetId="4" r:id="rId3"/>
    <sheet name="Hoja2 (2)" sheetId="6" state="hidden" r:id="rId4"/>
    <sheet name="Hoja2" sheetId="2" r:id="rId5"/>
    <sheet name="Hoja3" sheetId="3" r:id="rId6"/>
  </sheets>
  <definedNames>
    <definedName name="_xlnm.Print_Area" localSheetId="2">'anexo 1 tercera generación'!$A$1:$K$19</definedName>
    <definedName name="_xlnm.Print_Titles" localSheetId="0">'anexo 1 Primera generación'!$1:$7</definedName>
  </definedNames>
  <calcPr calcId="144525"/>
</workbook>
</file>

<file path=xl/calcChain.xml><?xml version="1.0" encoding="utf-8"?>
<calcChain xmlns="http://schemas.openxmlformats.org/spreadsheetml/2006/main">
  <c r="M21" i="6" l="1"/>
  <c r="I17" i="6"/>
  <c r="G17" i="6"/>
  <c r="E17" i="6"/>
  <c r="O16" i="6"/>
  <c r="P16" i="6" s="1"/>
  <c r="G9" i="4" s="1"/>
  <c r="N16" i="6"/>
  <c r="O15" i="6"/>
  <c r="I15" i="6"/>
  <c r="H15" i="6"/>
  <c r="N15" i="6" s="1"/>
  <c r="P15" i="6" s="1"/>
  <c r="G11" i="4" s="1"/>
  <c r="L14" i="6"/>
  <c r="L17" i="6" s="1"/>
  <c r="J14" i="6"/>
  <c r="F14" i="6"/>
  <c r="Q14" i="6" s="1"/>
  <c r="Q15" i="6" s="1"/>
  <c r="D14" i="6"/>
  <c r="O13" i="6"/>
  <c r="M13" i="6"/>
  <c r="J13" i="6"/>
  <c r="H13" i="6"/>
  <c r="F13" i="6"/>
  <c r="C13" i="6"/>
  <c r="M12" i="6"/>
  <c r="O12" i="6" s="1"/>
  <c r="K12" i="6"/>
  <c r="K17" i="6" s="1"/>
  <c r="J12" i="6"/>
  <c r="H12" i="6"/>
  <c r="D12" i="6"/>
  <c r="N12" i="6" s="1"/>
  <c r="P12" i="6" s="1"/>
  <c r="G12" i="4" s="1"/>
  <c r="M11" i="6"/>
  <c r="O11" i="6" s="1"/>
  <c r="M10" i="6"/>
  <c r="N10" i="6" s="1"/>
  <c r="M9" i="6"/>
  <c r="H9" i="6" s="1"/>
  <c r="D9" i="6"/>
  <c r="O8" i="6"/>
  <c r="M8" i="6"/>
  <c r="N8" i="6" s="1"/>
  <c r="P8" i="6" s="1"/>
  <c r="G15" i="4" s="1"/>
  <c r="J8" i="6"/>
  <c r="A8" i="6"/>
  <c r="A9" i="6" s="1"/>
  <c r="A10" i="6" s="1"/>
  <c r="A11" i="6" s="1"/>
  <c r="A12" i="6" s="1"/>
  <c r="A13" i="6" s="1"/>
  <c r="A14" i="6" s="1"/>
  <c r="A15" i="6" s="1"/>
  <c r="A16" i="6" s="1"/>
  <c r="O7" i="6"/>
  <c r="H7" i="6"/>
  <c r="H17" i="6" s="1"/>
  <c r="O10" i="6" l="1"/>
  <c r="P10" i="6" s="1"/>
  <c r="G16" i="4" s="1"/>
  <c r="O9" i="6"/>
  <c r="O17" i="6" s="1"/>
  <c r="N14" i="6"/>
  <c r="P14" i="6" s="1"/>
  <c r="G13" i="4" s="1"/>
  <c r="O14" i="6"/>
  <c r="J17" i="6"/>
  <c r="D17" i="6"/>
  <c r="N13" i="6"/>
  <c r="P13" i="6" s="1"/>
  <c r="G14" i="4" s="1"/>
  <c r="N11" i="6"/>
  <c r="P11" i="6" s="1"/>
  <c r="G17" i="4" s="1"/>
  <c r="F17" i="6"/>
  <c r="M17" i="6"/>
  <c r="N7" i="6"/>
  <c r="C17" i="6"/>
  <c r="N9" i="6"/>
  <c r="P9" i="6" s="1"/>
  <c r="G8" i="4" s="1"/>
  <c r="A9" i="4"/>
  <c r="A10" i="4" s="1"/>
  <c r="A11" i="4" s="1"/>
  <c r="A12" i="4" s="1"/>
  <c r="A13" i="4" s="1"/>
  <c r="A14" i="4" s="1"/>
  <c r="A15" i="4" s="1"/>
  <c r="A16" i="4" s="1"/>
  <c r="A17" i="4" s="1"/>
  <c r="P7" i="6" l="1"/>
  <c r="N17" i="6"/>
  <c r="P17" i="6" l="1"/>
  <c r="G10" i="4"/>
  <c r="J16" i="4"/>
  <c r="J15" i="4"/>
  <c r="J14" i="4"/>
  <c r="J13" i="4"/>
  <c r="J12" i="4"/>
  <c r="J11" i="4"/>
  <c r="J9" i="4"/>
  <c r="J8" i="4"/>
</calcChain>
</file>

<file path=xl/sharedStrings.xml><?xml version="1.0" encoding="utf-8"?>
<sst xmlns="http://schemas.openxmlformats.org/spreadsheetml/2006/main" count="1049" uniqueCount="719">
  <si>
    <t>22 DE DICIEMBRE DEL 2009</t>
  </si>
  <si>
    <t>Se encuentra localizado en la Avenidad Panamericana, via San Faustino, Barrio el Salado en el Municipio de Cucuta - Norte de Santander en el Barrio Salado.</t>
  </si>
  <si>
    <t>30 de Marzo del 2010</t>
  </si>
  <si>
    <t>81.758.64 m2</t>
  </si>
  <si>
    <t>28 DE DICIEMBRE DEL 2009</t>
  </si>
  <si>
    <t xml:space="preserve">Se encuentra localizado  en la via marginal de la selva Km 7 via Yopal - Aguazul </t>
  </si>
  <si>
    <t>28 de Marzo del 2010</t>
  </si>
  <si>
    <t>64.790 m2</t>
  </si>
  <si>
    <t>ERON ACACIAS</t>
  </si>
  <si>
    <t>5 DE JUNIO DEL 2010</t>
  </si>
  <si>
    <t>Se encuentra localizado en el Km 2 Via Antigua Villavicencio - Acacias Vereda Cola de Pato</t>
  </si>
  <si>
    <t>30 de Mayo del 2010</t>
  </si>
  <si>
    <t>16.704.30 m2</t>
  </si>
  <si>
    <t>Se encuentra localizado en la Via Medellín - Bogotá Km 115 (Hacienda Napoles - Dorada)</t>
  </si>
  <si>
    <t>10 de Junio del 2010</t>
  </si>
  <si>
    <t>36.197m2</t>
  </si>
  <si>
    <t>13 DE JULIO DEL 2012</t>
  </si>
  <si>
    <t>Se encuentra localizado en la Carrera 45 sur No. 134-95 Barrio Picaleña</t>
  </si>
  <si>
    <t>30 de Abril del 2010</t>
  </si>
  <si>
    <t>63.510 m2</t>
  </si>
  <si>
    <t>30 DE SEPTIEMBRE DEL 2010</t>
  </si>
  <si>
    <t>Se encuentra localizado en la finca Teresita-Corregimiento de San Cristobal - Via Pedregal Alto - Via al Mar Km 6</t>
  </si>
  <si>
    <t>28 de Julio del 2010</t>
  </si>
  <si>
    <t>46.321 m2</t>
  </si>
  <si>
    <t>19 DE JULIO DEL 2012</t>
  </si>
  <si>
    <t>Se encuentra localizado en el Km 3,2 Via Jamundi - Bocas del Palo</t>
  </si>
  <si>
    <t>14 de Julio del 2010</t>
  </si>
  <si>
    <t>76.122 m2</t>
  </si>
  <si>
    <t xml:space="preserve">PENDIENTE </t>
  </si>
  <si>
    <t>Se encuentra localizado en la Avenidad Caracas 51 Sur No. 5 D-50 Sur en la Ciudad de Bogota Distrito Capital.</t>
  </si>
  <si>
    <t>30 de Marzo del 2011</t>
  </si>
  <si>
    <t>59.742 m2</t>
  </si>
  <si>
    <t>ERON FLORENCIA</t>
  </si>
  <si>
    <t>17 DE AGOSTO DEL 2011</t>
  </si>
  <si>
    <t>Se encuentra localizado en el Km 1,5 de la variante via corregimiento San Martín (Hacienda San Isidro)</t>
  </si>
  <si>
    <t>11 de Marzo del 2011</t>
  </si>
  <si>
    <t>28.140 m2</t>
  </si>
  <si>
    <t>Se encuentra localizado  en la hacienda la Esperanza- Vereda la unión</t>
  </si>
  <si>
    <t xml:space="preserve">NO. </t>
  </si>
  <si>
    <t>ERON</t>
  </si>
  <si>
    <t>MUJERES</t>
  </si>
  <si>
    <t>HOMBRES</t>
  </si>
  <si>
    <t>TOTAL UME MUJERES Y HOMBRES</t>
  </si>
  <si>
    <t>TOTAL UTE MUJERES</t>
  </si>
  <si>
    <t>TOTAL UTE HOMBRES</t>
  </si>
  <si>
    <t>SUBTOTAL</t>
  </si>
  <si>
    <t>UTE</t>
  </si>
  <si>
    <t>TOTAL CAPACIDAD REAL</t>
  </si>
  <si>
    <t>MINIMA</t>
  </si>
  <si>
    <t>MEDIANA</t>
  </si>
  <si>
    <t>ALTA</t>
  </si>
  <si>
    <t>SINDICADAS</t>
  </si>
  <si>
    <t>SINDICADOS</t>
  </si>
  <si>
    <t>ACACIAS</t>
  </si>
  <si>
    <t>PICOTA</t>
  </si>
  <si>
    <t>CUCUTA</t>
  </si>
  <si>
    <t>FLORENCIA</t>
  </si>
  <si>
    <t>GUADUAS</t>
  </si>
  <si>
    <t>IBAGUE</t>
  </si>
  <si>
    <t>CENTRO DE INSTRUCCIÓN</t>
  </si>
  <si>
    <t>JAMUNDI</t>
  </si>
  <si>
    <t>MEDELLIN</t>
  </si>
  <si>
    <t>-</t>
  </si>
  <si>
    <t>PUERTO TIRUNFO</t>
  </si>
  <si>
    <t>YOPAL</t>
  </si>
  <si>
    <t>TOTALES</t>
  </si>
  <si>
    <t>NOTA: DE ACUERDO AL ACTA NO. 0018 DEL 10 DE FEBRERO DEL 2011 SE DETERMINA QUE LOS 32 CUPOS DE MINIMA SEGURIDAD DEL ESTABLECIMIENTO DE IBAGUE SE DESTINARON AL CENTRO DE INSTRUCCIÓN DE AUXILIARES</t>
  </si>
  <si>
    <t>Noviembre del 2007</t>
  </si>
  <si>
    <t>Abril del 2007</t>
  </si>
  <si>
    <t>Abril  del 2007</t>
  </si>
  <si>
    <t>Octubre del 2007</t>
  </si>
  <si>
    <t>Mayo del 2007</t>
  </si>
  <si>
    <t>Febrero del 2008</t>
  </si>
  <si>
    <t>Diciembre del 2007</t>
  </si>
  <si>
    <t>Agosto del 2007</t>
  </si>
  <si>
    <t>5 DE JULIO DEL 2012</t>
  </si>
  <si>
    <t>1) Fecha de Inicio tomada fuente FONADE con corte a 22 de Febrero del 2009 de acuerdo al Documento CONPES 3412 del 2006 y 3575 del 2009.</t>
  </si>
  <si>
    <t>2) La contratación, ejecución, control y administración de obra de los nuevos ERON, fue ejecutado en su momento por el anterior  Ministerio de Interior y de Justica y FONADE</t>
  </si>
  <si>
    <t>28 DE JUNIO DEL 2012</t>
  </si>
  <si>
    <t>17.000 m2</t>
  </si>
  <si>
    <t>agosto del 2011</t>
  </si>
  <si>
    <t>VALLEDUPAR</t>
  </si>
  <si>
    <t>COMBITA</t>
  </si>
  <si>
    <t>GIRON</t>
  </si>
  <si>
    <t xml:space="preserve">POPAYAN </t>
  </si>
  <si>
    <t>LA DORADA</t>
  </si>
  <si>
    <t>Kilometro 14 de la via de Girón a Zaptoca, Construida por la DIN del Ministerio de Justicia y del Derecho</t>
  </si>
  <si>
    <t>Julio del 2003</t>
  </si>
  <si>
    <t>Resolución No. 2408 del 08 de Julio del 2003</t>
  </si>
  <si>
    <t>Resolución No. 2407 del 07 de Julio del 2003</t>
  </si>
  <si>
    <t>Via al palmar area rural la Dorada</t>
  </si>
  <si>
    <t>Julio del 2000</t>
  </si>
  <si>
    <t>Instituto Nacional Penitenciario y Carcelario - INPEC</t>
  </si>
  <si>
    <t>Ministerio de Justicia y del Derecho</t>
  </si>
  <si>
    <t>República de Colombia</t>
  </si>
  <si>
    <t>Julio  31  de 2012</t>
  </si>
  <si>
    <t>No.</t>
  </si>
  <si>
    <t>REGIONAL CENTRAL</t>
  </si>
  <si>
    <t>DPTO. AMAZONAS -E.P.M.S.C.  LETICIA</t>
  </si>
  <si>
    <t>Calle 13 No 10-146</t>
  </si>
  <si>
    <t>Traspaso del Municipio al INPEC Ley 901/04 Legalización Alcaldía por Resol. 0516 del 21-11-2005- saneamiento contable</t>
  </si>
  <si>
    <t>Ley 901/2004</t>
  </si>
  <si>
    <t>DPTO. BOYACA -E.P.A.M.S - C.A.S COMBITA</t>
  </si>
  <si>
    <t>Vereda San Martín</t>
  </si>
  <si>
    <t>272 del 01-02 de 1956 Notaria 3a. Bogotá</t>
  </si>
  <si>
    <t>La Nación lo adquiere por compraventa al Departamento de Boyacá y luego por Dec. 2160 de 1992, se hace traspaso al INPEC.</t>
  </si>
  <si>
    <t>DPTO. BOYACA -E.P.M.S.C. DUITAMA</t>
  </si>
  <si>
    <t>Calle 7 No. 15-08</t>
  </si>
  <si>
    <t>155 -09-03 DE 1956 Not.  1a.de Duitama</t>
  </si>
  <si>
    <t>DPTO. BOYACA -E.P.M.S DE GARAGOA</t>
  </si>
  <si>
    <t>Cra, 10 No, 9 -93</t>
  </si>
  <si>
    <t>453 de 02/09/1916</t>
  </si>
  <si>
    <t>Contrato de Comodato No AMG-002-2006 del 14 -11-2006, por termino de 5 años</t>
  </si>
  <si>
    <t>DPTO. BOYACA -E.P.M.S.C  TUNJA</t>
  </si>
  <si>
    <t>Calle 31 No. 2-15 Este</t>
  </si>
  <si>
    <t>E.P:1118 del 18-05 de 1987 Notaria 2a. Tunja</t>
  </si>
  <si>
    <t>Transferencia de dominio. Oficio 4360 de 15/11/2009</t>
  </si>
  <si>
    <t>DPTO. BOYACA -E.P.M.S.C TUNJA</t>
  </si>
  <si>
    <t>No.1892 del 26/08/1986 Notaría 1a. De Tunja</t>
  </si>
  <si>
    <t>transferencia  de inmueble, acta 1 8/2/1999</t>
  </si>
  <si>
    <t>DPTO BOYACA-EPMSC DE GUATEQUE</t>
  </si>
  <si>
    <t>Calle 9 No. 6 -21</t>
  </si>
  <si>
    <t>Sentencia por proceso de pertenencia del 04 -12-1964</t>
  </si>
  <si>
    <t>Posesión</t>
  </si>
  <si>
    <t>DPTO. BOYACA -E.P.M.S DE RAMIRIQUI</t>
  </si>
  <si>
    <t>Calle 8 No. 4 - 08</t>
  </si>
  <si>
    <t>Información Insuficiente</t>
  </si>
  <si>
    <t>DPTO. BOYACA -E.P.M.S.C. DE MONIQUIRÁ</t>
  </si>
  <si>
    <t>Kl 1 salida Barbosa. Villa Claudia</t>
  </si>
  <si>
    <t>365 del 12-06 de 1982 Notaria de Moniquita</t>
  </si>
  <si>
    <t>Traspaso por Decreto 2160 de 1992</t>
  </si>
  <si>
    <t>DPTO. BOYACA -E.P.M.S.C. DE SANTA ROSA DE VITERBO</t>
  </si>
  <si>
    <t>Kilómetro 4 Vía Belén de Cerinza. Vereda el Olivo</t>
  </si>
  <si>
    <t>Escritura No. 393 del 06/11/1965 Notaría Única de Santa Rosa de Viterbo</t>
  </si>
  <si>
    <t>DPTO. BOYACA -E.P.M.S.C. - R.M. DE SOGAMOSO</t>
  </si>
  <si>
    <t>Carrera 9 No. 1 A - 16 Sur</t>
  </si>
  <si>
    <t>Escritura 164 del 19-02 de 1969 Not. 2da Sogamoso</t>
  </si>
  <si>
    <t>Por Decreto 2160/92</t>
  </si>
  <si>
    <t>DPTO. BOYACA -E.P.M.S.C. - J.P. DE CHIQUINQUIRA</t>
  </si>
  <si>
    <t>Kilómetro 2 Vereda Tierra de Páez el Hatico</t>
  </si>
  <si>
    <t>No. 542 del 03 - 08 -1970 de la Notaria 2</t>
  </si>
  <si>
    <t>Contrato de Comodato mediante E.P. 542 de 3-08-1970 notaria 2 suscrito en 1,970 por termino de 99 años</t>
  </si>
  <si>
    <t>REGIONAL  CENTRAL</t>
  </si>
  <si>
    <t>SAN ISIDRO</t>
  </si>
  <si>
    <t>1647 3 Junio de 1988</t>
  </si>
  <si>
    <t>Resolución 6392 del 31 de diciembre 2010</t>
  </si>
  <si>
    <t>DPTO. CAQUETA - E.P.M.S.C. DE FLORENCIA</t>
  </si>
  <si>
    <t>Cra. 1 No. 34 -85</t>
  </si>
  <si>
    <t>1413 del 07-09 1966 Not.  U. de Florencia</t>
  </si>
  <si>
    <t>Por Decreto No. 2160/92</t>
  </si>
  <si>
    <t>DPTO. CUNDINAMARCA - E.P.A.M.S.C.A.S - E.R.E. - JP (BOGOTÁ) LA PICOTA -ERON-</t>
  </si>
  <si>
    <t>Calle 51 Sur No. 5 D - 50</t>
  </si>
  <si>
    <t>E.P.1686 del 30/04/02, Notaria 4 de Bogotá, aclaración de áreas. Escritura inicial 5169 de 21/09/95. construcción Resolución 6388 de 31 de diciembre 2010</t>
  </si>
  <si>
    <t>Cesión de la Nación al INPEC</t>
  </si>
  <si>
    <t>DPTO. CUNDINAMARCA - E.PM.S.C. DE CHOCONTA</t>
  </si>
  <si>
    <t>Kra, 5 No. 5 -31</t>
  </si>
  <si>
    <t>DPTO. CUNDINAMARCA - CENTRO DE RECLUSION POLICIA FACATATIVA</t>
  </si>
  <si>
    <t>Lote San José de Chueca</t>
  </si>
  <si>
    <t>825 del 09-09-1972 Notaría U. de Facatativá</t>
  </si>
  <si>
    <t>DPTO. CUNDINAMARCA - E.P.M.S.C. DE FACATATIVA</t>
  </si>
  <si>
    <t>Calle 1 No. 2 - 22</t>
  </si>
  <si>
    <t>Escritura 826 del 9 Sep. del 1972  Notaria primera de Facatativá</t>
  </si>
  <si>
    <t>DPTO. CUNDINAMARCA - E.P.M.S.C. DE UBATE</t>
  </si>
  <si>
    <t>Cra. 7 No. 6 - 41 Palacio Municipal</t>
  </si>
  <si>
    <t>Sentencia  del 12 de mayo 1948 .Juzgado Civil del Circuito de Ubaté</t>
  </si>
  <si>
    <t>DPTO. CUNDINAMARCA - E.P.M.S.C DE ZIPAQUIRA</t>
  </si>
  <si>
    <t>Calle 7 No. 7 -48</t>
  </si>
  <si>
    <t>DPTO. CUNDINAMARCA -  E.C - P.A.S - P.S.M. - J.P. BOGOTA (LA MODELO)</t>
  </si>
  <si>
    <t>Cra 56 #18A-47 EPC y Cra 56 No. 18 A -60 Casino</t>
  </si>
  <si>
    <t>2540 del 19/07/1956, Not. Primera de Bogotá</t>
  </si>
  <si>
    <t>Cesión del Departamento Cundinamarca</t>
  </si>
  <si>
    <t>DPTO. CUNDINAMARCA  E.P.C DE FUSAGASUGA</t>
  </si>
  <si>
    <t>calle 8 No 8 22</t>
  </si>
  <si>
    <t>comodato a 100 años, vence 2061</t>
  </si>
  <si>
    <t>FUSAGASUGA- GRANJA LAS CARENAS</t>
  </si>
  <si>
    <t>Granja las carenas, Predio Rural</t>
  </si>
  <si>
    <t>2184 Not.4 de Bogotá,06/05/94</t>
  </si>
  <si>
    <t>Donación del Municipio</t>
  </si>
  <si>
    <t>DPTO. CUNDINAMARCA - E.P.M.S.C. DE CAQUEZA</t>
  </si>
  <si>
    <t>Calle 2 No. 4 - 32 Palacio Municipal</t>
  </si>
  <si>
    <t>Resolución 818 del 30 de Dic del 2,005 se determina área y linderos</t>
  </si>
  <si>
    <t>Contrato de Comodato</t>
  </si>
  <si>
    <t>DPTO. CUNDINAMARCA -  E.P.M.S.C. DE GACHETA</t>
  </si>
  <si>
    <t>Calle 5 No, 4 -23</t>
  </si>
  <si>
    <t>DPTO. CUNDINAMARCA - E.P.M.S.C. DE LA MESA</t>
  </si>
  <si>
    <t>Kra. 21 No. 8-54</t>
  </si>
  <si>
    <t>Escritura Pública 2013 del 18 de mayo de 1945 de la Notaria 5 de Bogotá</t>
  </si>
  <si>
    <t>DPTO. CUNDINAMARCA - E.P.M.S.C. DE VILLETA</t>
  </si>
  <si>
    <t>calle 4 No. 5 - 51</t>
  </si>
  <si>
    <t>Resolución Ad. DJ. 003 del 19-02-2003 Acuerdo Municipal</t>
  </si>
  <si>
    <t>DPTO. CUNDINAMARCA - E.P.C. DE GIRARDOT</t>
  </si>
  <si>
    <t>Calle 38 No. 3-28</t>
  </si>
  <si>
    <t>3402 de 26/11/87 de Not, única Girardot y 844 de 21/07/97 ratifica donación.</t>
  </si>
  <si>
    <t>Por decreto 2160/92 del F.R.M.J. a INPEC.</t>
  </si>
  <si>
    <t>DPTO. CUNDINAMARCA - E.P.  ERON DE GUADUAS - LA POLA</t>
  </si>
  <si>
    <t>La Esperanza</t>
  </si>
  <si>
    <t>Resolución 3795 del 10/08/2010, Cesión del Ministerio del Interior y de Justicia al INPEC</t>
  </si>
  <si>
    <t>Cesión a título gratuito de Bienes Fiscales</t>
  </si>
  <si>
    <t>DPTO. CUNDINAMARCA - R.M. - P.A.S. - E.R.E. BOGOTA</t>
  </si>
  <si>
    <t>Carrera 58 No.80 - 95</t>
  </si>
  <si>
    <t>1.857 del 10-07/55 Not.5a.  Bogotá Y 1862 del 25-05/56 Not 1a. Bogotá, ENGLOBE EP. No. 931 del 01-03-2004</t>
  </si>
  <si>
    <t>DPTO.    HUILA -E.P.M.S.C. GARZON</t>
  </si>
  <si>
    <t>Cra. 5 Sur No.20-04</t>
  </si>
  <si>
    <t>1.104 del 6/12/72, Notaría 1a. De Garzón</t>
  </si>
  <si>
    <t>Por Decreto 2160/91</t>
  </si>
  <si>
    <t>DPTO.    HUILA -E.P.M.S.C. LA PLATA – HUILA</t>
  </si>
  <si>
    <t>Cra. 3 E No.13-185</t>
  </si>
  <si>
    <t>escritura 444 del 20 -11-62 de ls Not 1 de la Plata</t>
  </si>
  <si>
    <t>Por decreto 2160/92</t>
  </si>
  <si>
    <t>DPTO.    HUILA -COMODATO DEL INPEC AL MUNICIPIO  LA PLATA HUILA</t>
  </si>
  <si>
    <t>SIN DIRECCION - PLAZA DE FERIAS</t>
  </si>
  <si>
    <t>289 del 12-02 de 1982 Not 1 de la Plata</t>
  </si>
  <si>
    <t>DPTO.    HUILA -E.P.M.S.C. DE PITALITO</t>
  </si>
  <si>
    <t>Cra 19 Sur No. 6 -180</t>
  </si>
  <si>
    <t>Escritura 593 del 02/09/1972 de la Notaría de Pitalito</t>
  </si>
  <si>
    <t>DPTO.    HUILA -E.P.M.S.C.  NEIVA - RIVERA</t>
  </si>
  <si>
    <t>Km. 15 vía nacional al sur predio El Tesoro</t>
  </si>
  <si>
    <t>494  Not. 2a. de 28/02/84 Neiva</t>
  </si>
  <si>
    <t>DPTO.    META -    C. A.M.S  ACACIAS</t>
  </si>
  <si>
    <t>LOTE RURAL VENECIA</t>
  </si>
  <si>
    <t>Resolución No.7694 de 13-08-2007</t>
  </si>
  <si>
    <t>Dec,2160 de 1992</t>
  </si>
  <si>
    <t>DPTO.    META -C.A.M.S  ACACIAS</t>
  </si>
  <si>
    <t>LOTE RURAL ALCARAVAN</t>
  </si>
  <si>
    <t>Dec. 2160 de 1992</t>
  </si>
  <si>
    <t>LOTE RURAL CAMPAMENTO GUAYURIBA</t>
  </si>
  <si>
    <t>Dec, 2160 de 1992</t>
  </si>
  <si>
    <t>Acacias Meta</t>
  </si>
  <si>
    <t>Resolución 6393 del 31 de diciembre de 2010</t>
  </si>
  <si>
    <t>DPTO.    META -E.P.M.S.C  ACACIAS</t>
  </si>
  <si>
    <t>LOTE RURAL KOLA DE PATO</t>
  </si>
  <si>
    <t>Dec, 2160 DE 1992</t>
  </si>
  <si>
    <t>DPTO.    META -GRANADA TALLER DE CARPINTERIA</t>
  </si>
  <si>
    <t>Calle 5 No. 14 - 21</t>
  </si>
  <si>
    <t>Contrato de Comodato por término de 5 años a partir del 27 - 29 -2006</t>
  </si>
  <si>
    <t>DPTO.    META -E.P.M.S.C DE GRANADA</t>
  </si>
  <si>
    <t>Kra. 14 No. 14 -35</t>
  </si>
  <si>
    <t>Contrato de comodato por término de 10 años, contados a partir del 26 -11 - 2004</t>
  </si>
  <si>
    <t>DPTO.    META -E.P.M.S.C. - RM  VILLAVICENCIO</t>
  </si>
  <si>
    <t>Transversal 26 C No.21-34</t>
  </si>
  <si>
    <t>escritura  522 del 25-03-74 Not Única Villavicencio</t>
  </si>
  <si>
    <t>DPTO. TOLIMA- E.P.M.S.C. DE CHAPARRAL</t>
  </si>
  <si>
    <t>Cra 6 Oriente No. 8A -  44</t>
  </si>
  <si>
    <t>408 del 31 de julio de 1967, Not. Única Chaparral</t>
  </si>
  <si>
    <t>DPTO. TOLIMA - E.P.M.S.C. DE MELGAR</t>
  </si>
  <si>
    <t>Kra. 26 No. 5- 45</t>
  </si>
  <si>
    <t>657 del 2 de 10 del 1996 Notaria de Melgar</t>
  </si>
  <si>
    <t>DPTO. TOLIMA - E.P.M.S.C. DE PURIFICACIÓN</t>
  </si>
  <si>
    <t>Calle 11 No. 2- 76 barrio el Plan</t>
  </si>
  <si>
    <t>DPTO. TOLIMA- E.P.M.S.C. - J.P. DE ESPINAL</t>
  </si>
  <si>
    <t>Calle 6 No. 12-83</t>
  </si>
  <si>
    <t>Escritura 487 del 27-08/60 Not. U, del espinal y  911 aclaratoria del 25-11-2009</t>
  </si>
  <si>
    <t>Decreto 2160/92</t>
  </si>
  <si>
    <t>DPTO. TOLIMA - GUAMO</t>
  </si>
  <si>
    <t>Calle 11 No. 8 -04</t>
  </si>
  <si>
    <t>escritura 453 del 4 de mayo de 1786 de la Notaria del Guamo</t>
  </si>
  <si>
    <t>DPTO. CASANARE -ERON - YOPAL</t>
  </si>
  <si>
    <t>Paraje San Isidro, corregimiento Bocas del Palo, Hacienda San Alfonso</t>
  </si>
  <si>
    <t>842 del 2 de junio del 2008 notaria de Agua azul</t>
  </si>
  <si>
    <t>Departamento de Casanare al Ministerio del Interior y de Justicia y por Resolución 6350 del 30 de Dic. 2010 el Ministerio hace transferencia al INPEC</t>
  </si>
  <si>
    <t>DPTO. CASANARE -E.P.M.S.C. LA PAZ DE ARIPORO</t>
  </si>
  <si>
    <t>Cra 7 No.9 -20</t>
  </si>
  <si>
    <t>Escritura 116  del 20 de marzo de 1999 notaria única de Paz de Ariporo</t>
  </si>
  <si>
    <t>Compraventa del FRMJ y traspaso al INPEC, por el Decreto 2160/92</t>
  </si>
  <si>
    <t>REGIONAL OCCIDENTAL</t>
  </si>
  <si>
    <t>DPTO. CAUCA -E.P.M.S.C. DE PUERTO TEJADA</t>
  </si>
  <si>
    <t>CALLE 17 No. 19 - 37 Barrio El Centro</t>
  </si>
  <si>
    <t>escritura 606 De Septiembre 12 de 1914</t>
  </si>
  <si>
    <t>DPTO. CAUCA -E.P.M.S.C. SANTANDER DE QUILICHAO</t>
  </si>
  <si>
    <t>Cra 4 No. 21-137</t>
  </si>
  <si>
    <t>escritura 1029 del 31 de diciembre de 1977 notaria de Santander de Quilichao</t>
  </si>
  <si>
    <t>DPTO. CAUCA -E.P.M.S.C. EL BORDO</t>
  </si>
  <si>
    <t>Calle 2 No.7 - 65</t>
  </si>
  <si>
    <t>163 del 2/04/1996 y 289 del 06/06/06 aclaración de linderos</t>
  </si>
  <si>
    <t>- DPTO. CAUCA -E.P.M.S.C. DE BOLIVAR</t>
  </si>
  <si>
    <t>Cra. 4 No. 2 - 10 Barrio Sur</t>
  </si>
  <si>
    <t>No registra</t>
  </si>
  <si>
    <t>DPTO. CAUCA -E.P.M.S.C. DE CALOTO</t>
  </si>
  <si>
    <t>CALLE 14 No. 3 - 21</t>
  </si>
  <si>
    <t>escritura 172 del 11 de enero 1939 Notaria de Caloto</t>
  </si>
  <si>
    <t>DPTO. CAUCA - E.P.M.S.C. DE SILVIA</t>
  </si>
  <si>
    <t>Carrera 3 No. 4 - 52</t>
  </si>
  <si>
    <r>
      <t>7</t>
    </r>
    <r>
      <rPr>
        <sz val="8"/>
        <color theme="1"/>
        <rFont val="Arial"/>
        <family val="2"/>
      </rPr>
      <t>36 DEL 26-05-1947 Not. 2da de Popayán</t>
    </r>
  </si>
  <si>
    <t>Donación del Municipio al INPEC, Normas  de saneamiento Contable</t>
  </si>
  <si>
    <t>DPTO. CAUCA -E.P.A.M.S - C.A.S - E.R.E  POPAYAN</t>
  </si>
  <si>
    <t>Kl 3 Veredas las Guacas</t>
  </si>
  <si>
    <t>Escritura No 895 de 1956 Notaria 1a, de Bogotá (Lote mayor extensión. Con E.P. No. 2.694, El INPEC hace desenglobe y cede al Municipio de Popayán 3 HAS</t>
  </si>
  <si>
    <t>DPTO. CAUCA     R.M. POPAYAN</t>
  </si>
  <si>
    <t>Cra. 3 No. 16-67</t>
  </si>
  <si>
    <t>escritura 3751 del 5-12-1991 notaria 2 de Popayán</t>
  </si>
  <si>
    <t>DPTO. NARIÑO -E.P.M.S.C. IPIALES</t>
  </si>
  <si>
    <t>Cra 8 No. 1-49</t>
  </si>
  <si>
    <t>1629 del 27/12/1983 Notaría 1a de  IPIALES</t>
  </si>
  <si>
    <t>DPTO. NARIÑO -E.P.M.S.C. LA UNION</t>
  </si>
  <si>
    <t>Cra.3 No.13-48</t>
  </si>
  <si>
    <t>escritura 216 del 18/05/1998 de la Notaría la Unión</t>
  </si>
  <si>
    <t>DPTO. NARIÑO -E.PM.S.C. DE TUQUERRES</t>
  </si>
  <si>
    <t>carrea 15 No. 26 - 210</t>
  </si>
  <si>
    <t>escritura 557 Del 07-11-1962 de la Notaria Segunda del Circulo de Túquerres</t>
  </si>
  <si>
    <t>DPTO. NARIÑO -E.P.M.S.C. DE TUMACO</t>
  </si>
  <si>
    <t>kilómetro 15 vía Buchelli</t>
  </si>
  <si>
    <t>Bien Baldío</t>
  </si>
  <si>
    <t>DPTO. NARIÑO -E.P.M.S.C. - RM DE PASTO</t>
  </si>
  <si>
    <t>Carrera 24 No, 31 - 23 Barrio La Esperanza</t>
  </si>
  <si>
    <t>escritura 1641 de Octubre 20 de 1955 Notaria 2 de pasto</t>
  </si>
  <si>
    <t>DPTO. PUTUMAYO-E.P.M.S.C. MOCOA</t>
  </si>
  <si>
    <t>San Luis / El Regalo</t>
  </si>
  <si>
    <t>E.P .No. 52 del 08/02/1993 de Notaría Única de Mocoa. E.P. No. 18 de 04/01/2007 englobe.</t>
  </si>
  <si>
    <t>DPTO. VALLE- E.P.A.M.S - C.A.S. JP PALMIRA</t>
  </si>
  <si>
    <t>Cra. 23 No. 34 - 35</t>
  </si>
  <si>
    <t>escritura 1253 del 25 de abril de 1939 Notaría 4a de Bogotá</t>
  </si>
  <si>
    <t>DPTO. VALLE-E.P.M.S.C. DE BUGA</t>
  </si>
  <si>
    <t>Carretera variante prolongación carrera 16 Jardín - Salida a Tuluá</t>
  </si>
  <si>
    <t>Escrituras P. No. 1039 del 29/11/61 de la notaría 1a. de Buga.</t>
  </si>
  <si>
    <t>Compraventa de la Nación al M/pio de Buga</t>
  </si>
  <si>
    <t>Cra. 16 No. 32 - 97 Barrio Manuel Antonio San Clemente</t>
  </si>
  <si>
    <t>781 del 24/08/1960 de la Not. 1a. de Buga</t>
  </si>
  <si>
    <t>Cesión de la Nación al INPEC,  por el Decreto 2160 de 1992</t>
  </si>
  <si>
    <t>DPTO. VALLE-E.P.M.S.C. DE TULUA</t>
  </si>
  <si>
    <t>Cra. 29 con calle 15  Barrio Popular</t>
  </si>
  <si>
    <t>Re. 0189 del 30-03-06 Re-0191 del 30-03-06 Re.0193 del 30-03-06</t>
  </si>
  <si>
    <t>DPTO. VALLE-E.P.M.S.C. DE BUENAVENTURA</t>
  </si>
  <si>
    <t>Kilómetro 8 CARRETERA AL MAR</t>
  </si>
  <si>
    <t>1301 del 11 -03 de 1960 Notaria 5a de Bogotá</t>
  </si>
  <si>
    <t>Cesión de la Nación al INPEC, Dec- 2160 de 1992</t>
  </si>
  <si>
    <t>REGIONAL OCCIDENTAL -</t>
  </si>
  <si>
    <t>DPTO. VALLE-E.P.M.S.C. CARTAGO</t>
  </si>
  <si>
    <t>Calle 10 No. 13-72</t>
  </si>
  <si>
    <t>Escritura 310 del 15/02/61 Not. 2da Cartago</t>
  </si>
  <si>
    <t>DPTO. VALLE- PREDIO EN CARTAGO VALLE</t>
  </si>
  <si>
    <t>Calle 10 No. 13 - 72</t>
  </si>
  <si>
    <t>1624 del 14/09/1961 Notaría Segunda de Cartago</t>
  </si>
  <si>
    <t>DPTO. VALLE-E.P.M.S.C. DE ROLDANILLO</t>
  </si>
  <si>
    <t>Calle 7 No. 6 -37</t>
  </si>
  <si>
    <t>DPTO. VALLE-E.P.M.S.C. CAICEDONIA</t>
  </si>
  <si>
    <t>Calle 18 No. 19 - 203</t>
  </si>
  <si>
    <t>escritura 467  de 18/07/86 Notaría Caidedonia</t>
  </si>
  <si>
    <t>Traspaso por Decreto 2160/92</t>
  </si>
  <si>
    <t>DPTO. VALLE -E.P.M.S.C. DE SEVILLA</t>
  </si>
  <si>
    <t>Cra. 50 No. 62 - 07</t>
  </si>
  <si>
    <t>1099 del 03/12/1935 y 573 del 04/08/1938 (Aclaración de la Escritura)Notaria 1 de Sevilla</t>
  </si>
  <si>
    <t>DPTO. VALLE- ERON JAMUNDI</t>
  </si>
  <si>
    <t>6430 del 23 - 12 -2004 Donación del Municipio de Cali  al M.I.J,  y este último mediante Resolución No.6278 del 30-12-2010 hace transferencia gratuita de Terreno al INPEC</t>
  </si>
  <si>
    <t>El M.I.J, Mediante Resolución No.6278 del 30-12-2010 hace transferencia gratuita de Terreno al INPEC</t>
  </si>
  <si>
    <t>DPTO. VALLE -E.P.M.S.C. - E.R.E DE CALI</t>
  </si>
  <si>
    <t>calle 31 No. 27 B - 34</t>
  </si>
  <si>
    <t>2135 del 10 de Junio de 1954 de la notaria 1ra de Cali</t>
  </si>
  <si>
    <t>DPTO. DEL VALLE      CALI</t>
  </si>
  <si>
    <t>Calle 14  No. 2 - 21      carrera 46 No. 9c- 16</t>
  </si>
  <si>
    <t>REGIONAL NORTE</t>
  </si>
  <si>
    <t>DPTO. ATLANTICO- E.P.M.S.C/ ERE BARRANQUILLA / EL BOSQUE</t>
  </si>
  <si>
    <t>Calle 76 No. 8-93</t>
  </si>
  <si>
    <t>2721 del 27 - 10 - 1982</t>
  </si>
  <si>
    <t>DPTO. ATLANTICO -E.C.-/JP LA MODELO DE BARRANQUILLA</t>
  </si>
  <si>
    <t>Vía 40 No. 54-332</t>
  </si>
  <si>
    <t>escritura 2721 del 27- 10-1982 notaria 2 de Barranquilla</t>
  </si>
  <si>
    <t>DPTO. ATLANTICO- E.C. / ERE DE SABANALARGA</t>
  </si>
  <si>
    <t>Cra 27 No.13-142</t>
  </si>
  <si>
    <t>DPTO. BOLIVAR -E.P.M.S.C. MAGANGUE</t>
  </si>
  <si>
    <t>Tv 67 No.  66 - 38 Barrio Camilo Torres</t>
  </si>
  <si>
    <t>escritura 406 del 11/10/1975 de la Notaría Ú de Magangue</t>
  </si>
  <si>
    <t>DPTO. BOLIVAR- E.P.M.S.C. CARTAGENA</t>
  </si>
  <si>
    <t>Diagonal 31 No. 85 - 158 Barrio la Ternera</t>
  </si>
  <si>
    <t>1403 del 13 de Julio de 2010 Notaría 4a de Cartagena</t>
  </si>
  <si>
    <t>Cesión de La Nación Policía Nacional</t>
  </si>
  <si>
    <t>DPTO. CESAR - E.P.A.M.S - C.A.S VALLEDUPAR</t>
  </si>
  <si>
    <t>carreteale que conduce de  Valledupar a región de azúcar</t>
  </si>
  <si>
    <t>310 del 17-02 de 1998, Not 2a de Valledupar aclaración de linderos con Escrit. 1438 de  07/98 , Not, 1a, de V/par</t>
  </si>
  <si>
    <t>Donación del M/pio al INPEC,</t>
  </si>
  <si>
    <t>DPTO. CESAR -E.P.M.S.C. - E.R.E. DE VALLEDUPAR</t>
  </si>
  <si>
    <t>Carrera 19 A  No. 18 – 78</t>
  </si>
  <si>
    <t>3508 del 26 de diciembre 2006</t>
  </si>
  <si>
    <t>Donación del M/pio al INPEC</t>
  </si>
  <si>
    <t>DPTO. CORDOBA-E.P.M.S.C. DE MONTERIA</t>
  </si>
  <si>
    <t xml:space="preserve">Calle 39 No 18 - 29                           </t>
  </si>
  <si>
    <t>calle 39 No. 16 c 31</t>
  </si>
  <si>
    <t>DPTO. CORDOBA -E.P.M.S.C. TIERRA ALTA</t>
  </si>
  <si>
    <t>Lote Rural el tesoro 2</t>
  </si>
  <si>
    <t>escritura 812 del 10/11/05 Notaría Única de Tierra Alta</t>
  </si>
  <si>
    <t>Donación de Empresa de URRA al INPEC</t>
  </si>
  <si>
    <t>DPTO. GUAJIRA- CASA FISCAL RIOHACHA</t>
  </si>
  <si>
    <t>Calle 9 A No.17-06</t>
  </si>
  <si>
    <t>escritura 837 del 25/11/82 Notaría  Única Riohacha</t>
  </si>
  <si>
    <t>Traspaso por Decreto No. 2160/92</t>
  </si>
  <si>
    <t>DPTO. GUAJIRA- E.P.M.S.C. DE RIOHACHA</t>
  </si>
  <si>
    <t>Calle 1, Cárcel Municipal</t>
  </si>
  <si>
    <t>escritura 349 del 24-10-1955 notaria única de Riohacha</t>
  </si>
  <si>
    <t>DPTO. MAGDALENA -E.P.M.S.C. CIENAGA MAGDALENA</t>
  </si>
  <si>
    <t>Calle 18 #23 A 26</t>
  </si>
  <si>
    <t>418 del 15/09/1971 de la Notaria única de Ciénaga</t>
  </si>
  <si>
    <t>DPTO. MAGDALENA - E.P.M.S.C. EL BANCO MAGDALENA</t>
  </si>
  <si>
    <t>Cra. 2 No. 9 - 06</t>
  </si>
  <si>
    <t>escritura  488 del 26/08/1988n notaria única del Banco</t>
  </si>
  <si>
    <t>DPTO. MAGDALENA - E.P.M.S.C. DE SANTA MARTA</t>
  </si>
  <si>
    <t>Calle 24 No. 17 -30</t>
  </si>
  <si>
    <t>DPTO. MAGDALENA - CASA FISCAL DEL DISTRITO DE SANTA MARTA</t>
  </si>
  <si>
    <t>Cra. 17a No. 23 - 26</t>
  </si>
  <si>
    <t>DPTO. MAGDALENA - EL PLATO MAGDALENA.</t>
  </si>
  <si>
    <t>TERRENO</t>
  </si>
  <si>
    <t>Escritura 197 del 15-05 1979 Not. Única del Plato</t>
  </si>
  <si>
    <t>SAN ANDRES- E.P.M.S.C.  SAN ANDRES</t>
  </si>
  <si>
    <t>sector Schooner Bight- Segundo lote</t>
  </si>
  <si>
    <t>E.P  379 DE  22/7/1982 notaria 1</t>
  </si>
  <si>
    <t>contrato de comodato</t>
  </si>
  <si>
    <t>Avenida Circunvalar 13 - 00 planta reciclaje.  Schooner Bight-</t>
  </si>
  <si>
    <t>704 del 20/08/1994 Notaría Única de San Andrés.</t>
  </si>
  <si>
    <t>DPTO. SUCRE   E.R.E.  COROZAL</t>
  </si>
  <si>
    <t>Cra 26 No. 31-59 B. San Juan</t>
  </si>
  <si>
    <t>Acta de traspaso del 4 oct de 2005</t>
  </si>
  <si>
    <t>Traspaso del Municipio al INPEC, por Ley 901/04</t>
  </si>
  <si>
    <t>DPTO. SUCRE               E .P.M.S.C. SINCELEJO</t>
  </si>
  <si>
    <t>Barrio la Vega carrera 27 No. 5 - 130</t>
  </si>
  <si>
    <t>Acta de traspaso</t>
  </si>
  <si>
    <t>Por Ley 901/04</t>
  </si>
  <si>
    <t>DPTO. ATLANTICO-FONANOT BARRANQUILLA-  SEDE REGIONAL</t>
  </si>
  <si>
    <t>Carrera 58 No. 72-76</t>
  </si>
  <si>
    <t>Escritura 39 del 14-01-1991 Not. 6a de B/quilla</t>
  </si>
  <si>
    <t>REGIONAL ORIENTE</t>
  </si>
  <si>
    <t>DPTO ARAUCA -E.P.M.S.C. DE ARAUCA</t>
  </si>
  <si>
    <t>DPTO CESAR -E.P.M.S.C.  AGUACHICA  CESAR</t>
  </si>
  <si>
    <t>Calle 10 No. 8 - 90 Barrio San Roque</t>
  </si>
  <si>
    <t>348 del 21-12-2004, Not. Única Gamarra Compraventa y Englobe. 201 del 06/07/2010 aclaración escritura cambio de nombre</t>
  </si>
  <si>
    <t>Compraventa</t>
  </si>
  <si>
    <t>DPTO NORTE DE SANTANDER-     E.P.C. -  E.R.E -  JP DE CUCUTA</t>
  </si>
  <si>
    <t>Hacienda la Lira Corregimiento el Salado Av. 6 No. 29-90</t>
  </si>
  <si>
    <t>escritura 1.117 de Cúcuta del 12/05/1974 Notaría 1a de Cúcuta</t>
  </si>
  <si>
    <t>DPTO NORTE DE SANTANDER -     ERON ALEDAÑO AL E.P.M.S.C. DE CUCUTA</t>
  </si>
  <si>
    <t>la lira lote 1 br. Salado</t>
  </si>
  <si>
    <t>Escritura 1.664 del 11/12/2003 Not. 7 de Cúcuta</t>
  </si>
  <si>
    <t>Resolución 6397 de 31 de diciembre de 2010</t>
  </si>
  <si>
    <t>DPTO NORTE DE SANTANDER E.P.M.S.C.  OCAÑA</t>
  </si>
  <si>
    <t>Cra. 16 No.4-34</t>
  </si>
  <si>
    <t>Escritura 538 del 21/10/60 Not. Única de Ocaña</t>
  </si>
  <si>
    <t>DPTO NORTE DE SANTANDER -E.P.M.S.C. DE PAMPLONA</t>
  </si>
  <si>
    <t>Avenida Santander No. 11 - 252</t>
  </si>
  <si>
    <t>escritura 398 del 12-04-1954 notaria 2 de Pamplona</t>
  </si>
  <si>
    <t>Existió contrato de comodato</t>
  </si>
  <si>
    <t>DPTO NORTE DE SANTANDER- ANTIGUA R.M DE CUCUTA</t>
  </si>
  <si>
    <t>Calle 6 No. 9 E - 98 Urbanización Quinta Oriental</t>
  </si>
  <si>
    <t>escritura 2083 del 13 -12-1963 notaria segunda de Cúcuta</t>
  </si>
  <si>
    <t>DPTO SANTANDER -E. P.M.S.C  SAN GIL</t>
  </si>
  <si>
    <t>Carrera 17 A No. 25 - 76</t>
  </si>
  <si>
    <t>Escritura 223 del 17/03/1984 de la Notaría 2a de San Gil</t>
  </si>
  <si>
    <t>DPTO SANTANDER - CASA FISCAL SAN GIL</t>
  </si>
  <si>
    <t>Cra.17 A No. 25 - 67 Lote de terreno denominado Monte Brujas</t>
  </si>
  <si>
    <t>Acta No. 0102 del 20-12-2005</t>
  </si>
  <si>
    <t>DPTO SANTANDER - E.P.M.S.C. DE VICENTE DE CHUCURÍ</t>
  </si>
  <si>
    <t>Calle 16 No. 17B - 26 Urbanización Buenos Aires</t>
  </si>
  <si>
    <t>escritura                                                           365 de 09-07-1962 Notaria de San Vicente</t>
  </si>
  <si>
    <t>DPTO SANTANDER -E.P.M.S.C. DE MALAGA</t>
  </si>
  <si>
    <t>Cra. 9 No. 11-40</t>
  </si>
  <si>
    <t>escritura 755 del 14-11-2006 notaria primera de Málaga</t>
  </si>
  <si>
    <t>DPTO SANTANDER - E.P.M.S.C. VELEZ</t>
  </si>
  <si>
    <t>Carrera 3 salida a Chipata</t>
  </si>
  <si>
    <t>Resolución No. 03339 del 24/03/2006 Gobernación de Santander</t>
  </si>
  <si>
    <t>DPTO SANTANDER - E.P.M.S.C. DE BARRANCABERMEJA</t>
  </si>
  <si>
    <t>Cra. 5 No. 8 - 07</t>
  </si>
  <si>
    <t>DPTO SANTANDER -TERRENO BARRANCABERMEJA</t>
  </si>
  <si>
    <t>Predio Urbano-Lote Ciénaga Brava. Cra. 5 No. 8 - 07</t>
  </si>
  <si>
    <t>Escritura 2417 del 23/10/1987 Not. 1a. De B/bermeja</t>
  </si>
  <si>
    <t>Traspaso por Dec. 2160/92</t>
  </si>
  <si>
    <t>DPTO SANTANDER -E.P.M.S.C. DEL SOCORRO</t>
  </si>
  <si>
    <t>Vía San Gil- Socorro Kl. 7</t>
  </si>
  <si>
    <t>Traspaso del Dpto. de Santander  al INPEC por Ley 901/04, con Resolución No. 12416 del 18  de 09-06</t>
  </si>
  <si>
    <t>Ley 901 /2004 y Decreto Reglamentario  1014 de 2005</t>
  </si>
  <si>
    <t>DPTO SANTANDER E.P.M.S.C - E.R.E - JP BUCARAMANGA</t>
  </si>
  <si>
    <t>Calle 45  con carrera 7</t>
  </si>
  <si>
    <t>escritura No 3771 de 31/8/2011 notaria 3 de Bucaramanga</t>
  </si>
  <si>
    <t>Por englobe</t>
  </si>
  <si>
    <t>DPTO SANTANDER -E.P.A.M.S - C.A.S  GIRON</t>
  </si>
  <si>
    <t>Carretera a Zapatoca KM 14 Vereda Palo Gordo</t>
  </si>
  <si>
    <t>Resolución No. 4284 del 23-12/2009, transferencia del Ministerio del Interior y de Justicia</t>
  </si>
  <si>
    <t>Ley 708 de 2001 y Decretos Reglamentarios.</t>
  </si>
  <si>
    <t>DPTO SANTANDER- R.M. BUCARAMANGA</t>
  </si>
  <si>
    <t>prolongación de la calle 45  vía Chimita</t>
  </si>
  <si>
    <t>Contrato de Comodato No 2 de 13/12/1988</t>
  </si>
  <si>
    <t>DPTO SANTANDER -FONANOT BUCARAMANGA</t>
  </si>
  <si>
    <t>Carrera 36 No. 51-80</t>
  </si>
  <si>
    <t>Escritura 4695 del 20 de Nov.1989, NOT. 4 de B/manga</t>
  </si>
  <si>
    <t>decreto 2160 de 1992</t>
  </si>
  <si>
    <t>REGIONAL NOROESTE</t>
  </si>
  <si>
    <t>DPTO. ANTIOQUIA -E.P.A.M.S - C.A.S - E.R.E - JP  ITAGUI</t>
  </si>
  <si>
    <t>carrera 70 N. 24- 12</t>
  </si>
  <si>
    <t>escritura 4906 del 17-12-2010 notaria 16 de Medellín</t>
  </si>
  <si>
    <t>englobe</t>
  </si>
  <si>
    <t>escritura 4906 del 17-12-1992  notaria 10 de Bogotá</t>
  </si>
  <si>
    <t>carrera 70 N. 30-55</t>
  </si>
  <si>
    <t>escritura 4237 del 30-12-2010 notaria 16 de Medellín</t>
  </si>
  <si>
    <t>carrera 70 N. 24- 30</t>
  </si>
  <si>
    <t>escritura 1294 del 19-04-1994 notaria única de Itagüí</t>
  </si>
  <si>
    <t>Calle 25 No 68 - 29</t>
  </si>
  <si>
    <t>escritura 3962 del 30-12-1994 notaria 1 de Itagüí</t>
  </si>
  <si>
    <t>compraventa</t>
  </si>
  <si>
    <t>Calle 23 No 70-13</t>
  </si>
  <si>
    <t>escritura 5196  del 23-12-1993 notaria 1 de Itagüí</t>
  </si>
  <si>
    <t>DPTO. ANTIOQUIA - E.C. DE SANTA FÉ DE ANTIOQUIA</t>
  </si>
  <si>
    <t>Cra. 6 No. 6/22 -32</t>
  </si>
  <si>
    <t>535 de fecha 25-10-1989</t>
  </si>
  <si>
    <t>Contrato de Comodato del 19 -04- 1995 Renovable cada 5 años</t>
  </si>
  <si>
    <t>DPTO. ANTIOQUIA E.P.M.S.C. DE SANTO DOMINGO</t>
  </si>
  <si>
    <t>Cra. 15 No. 14 -10</t>
  </si>
  <si>
    <t>3256 del 28/07/1965 NOT. Sexta de Medellín</t>
  </si>
  <si>
    <t>Contrato de Comodato No01-04 de 12/11/2004 por 10 años</t>
  </si>
  <si>
    <t>DPTO. ANTIOQUIA - E.P.M.S.C. DE SONSON</t>
  </si>
  <si>
    <t>Cra. 7 No. 12 - 17</t>
  </si>
  <si>
    <t>E.P. 280 de 05/05/1927 notaria 2 de Sonson</t>
  </si>
  <si>
    <t>DPTO. ANTIOQUIA - E.P.M.S.C. DE TITIRIBI</t>
  </si>
  <si>
    <t>Cra. 20 No. 20 - 14</t>
  </si>
  <si>
    <t>414 del 16/16/2004 Notaría Única de Titiribí</t>
  </si>
  <si>
    <t>Contrato de Comodato No 459 de 11/12/1995 por termino de 5 años y vence el 11-12-2010</t>
  </si>
  <si>
    <t>DPTO. ANTIOQUIA -E.P.M.S.C. ANDES</t>
  </si>
  <si>
    <t>Calle 49 No.55-154</t>
  </si>
  <si>
    <t>Escritura 349 del 11/04/60 Not. Única de Andes</t>
  </si>
  <si>
    <t>DPTO. ANTIOQUIA E.P.M.S.C. DE BOLIVAR</t>
  </si>
  <si>
    <t>Calle 49 No. 37 -81   barrio la floresta</t>
  </si>
  <si>
    <t>Resolución a favor del municipio, Escritura 707 de 02-10-1945 Notaria Única de Bolívar</t>
  </si>
  <si>
    <t>DPTO. ANTIOQUIA - E.P.M.S.C. DE JERICÓ</t>
  </si>
  <si>
    <t>CARRERA 6 No. 4 – 29</t>
  </si>
  <si>
    <t>281 del 27-02-1928 NOT. Única de Jericó y 279 del 27-02-28 de la misma notaria</t>
  </si>
  <si>
    <t>Contrato de Comodato, celebrado en junio del 2005 renovables cada 5 años</t>
  </si>
  <si>
    <t>DPTO. ANTIOQUIA - E.P.M.S.C DE LA CEJA</t>
  </si>
  <si>
    <t>Carrera 18 No. 20 - 54</t>
  </si>
  <si>
    <t>E.P. No. 3590 del 18-08-1966 Notaría Sexta de Medellín.  E.P. No. 1416 del 30/06/1988 Notaría Única de Rionegro</t>
  </si>
  <si>
    <t>Contrato de Comodato No 1578 de 15/10/1998 por cinco años. Contrato de comodato No. 20070906082350 del 23 de febrero de 2008</t>
  </si>
  <si>
    <t>DPTO. ANTIOQUIA - E.P.M.S.C. DE PUERTO BERRÍO</t>
  </si>
  <si>
    <t>Cra. 10 No. 6- 03, calle 6 No. 10-30/44</t>
  </si>
  <si>
    <t>Escritura 2134 del 30-09-1983</t>
  </si>
  <si>
    <t>DPTO. ANTIOQUIA - E.P.M.S.C. DE SANTA BARBARA</t>
  </si>
  <si>
    <t>Calle 50 No. 50 - 24</t>
  </si>
  <si>
    <t>Escritura  588 de 16-07-1961</t>
  </si>
  <si>
    <t>DPTO. ANTIOQUIA - E.P.M.S.C. DE YARUMAL</t>
  </si>
  <si>
    <t>Cra. 21 -No. 20-03</t>
  </si>
  <si>
    <t>428 del 18-03-1889 NOT. 2 De Medellín</t>
  </si>
  <si>
    <t>Contrato de Comodato, desde mayo de 1988 renovable cada 5 años</t>
  </si>
  <si>
    <t>DPTO. ANTIOQUIA - E.P.M.S.C. SANTA ROSA DE OSOS</t>
  </si>
  <si>
    <t>Calle 27 No.34 A-15</t>
  </si>
  <si>
    <t>329 del 27 de nov. De 1997 Notaría Única Santa Rosa de Osos.</t>
  </si>
  <si>
    <t>Donación del Municipio, con condición resolutoria</t>
  </si>
  <si>
    <t>DPTO. ANTIOQUIA - E.P.M.S.C. TÁMESIS</t>
  </si>
  <si>
    <t>Cra 10 No.9-10</t>
  </si>
  <si>
    <t>146 del 21/06/2010 Notaría Única Támesis</t>
  </si>
  <si>
    <t>DPTO. ANTIOQUIA E.P.M.S.C. CAUCASIA</t>
  </si>
  <si>
    <t>Cra 17 No. 8-65</t>
  </si>
  <si>
    <t>357 del 20/08/1979 Not. Ünica Caucasia y traspaso del Muncipio al Inpec, mediante Resol. No. 1067 del 27/09/2005</t>
  </si>
  <si>
    <t>Traspaso  Ley 901/04</t>
  </si>
  <si>
    <t>DPTO. ANTIOQUIA E.P.M.S.C. DE APARTADO</t>
  </si>
  <si>
    <t>Kilometro 6 Corregimiento el REPOSO</t>
  </si>
  <si>
    <t>849 del 01/09/95 Not.Única Apartado</t>
  </si>
  <si>
    <t>compra del INPEC</t>
  </si>
  <si>
    <t>1216 del 29/12/1999 Not. 28 de Bogotá</t>
  </si>
  <si>
    <t>REGIONAL  NOROESTE</t>
  </si>
  <si>
    <t>EPMSC -RM- ERON MEDELLIN</t>
  </si>
  <si>
    <t>Vereda san Cristobal La Teresita</t>
  </si>
  <si>
    <t>Resolución 6277 del 23 de diciembre 2010 transfirio MIJ. Al INPEC</t>
  </si>
  <si>
    <t>Resolución 6390 del 31 de diciembre 2010</t>
  </si>
  <si>
    <t>ERON PUERTO TRIUNFO</t>
  </si>
  <si>
    <t>1927 DE 22 DE AGOSTO DE 1979</t>
  </si>
  <si>
    <t>Resolución 3649 de 4 de agosto 2010</t>
  </si>
  <si>
    <t>DPTO. ANTIOQUIA - E.P. DE PUERTO TRIUNFO "EL PESEBRE"</t>
  </si>
  <si>
    <t>Resolución 3650 del 04/08/2010, Cesión del Ministerio del Interior al INPEC</t>
  </si>
  <si>
    <t>DPTO. ANTIOQUIA - E.P.M.S.C  - JP MEDELLÍN- BELLAVISTA</t>
  </si>
  <si>
    <t>Diag. 44 No.39 - 99 Lote No. 1</t>
  </si>
  <si>
    <t>Escritras P. No. 765 del 15/11/95 Not. Unica sabaneta.</t>
  </si>
  <si>
    <t>DPTO. ANTIOQUIA - E.P.M.S.C  - JP MEDELLÍN (BELLAVISTA)</t>
  </si>
  <si>
    <t>Diag. 44 No.39 - 101 Lote No. 2</t>
  </si>
  <si>
    <t>E:P. No. 760 del 14 11/95 Not. Unica sabaneta</t>
  </si>
  <si>
    <t>paraje el raicero</t>
  </si>
  <si>
    <t>escritura 1688 del 18/07/1975 Not. 11 de Medellín.</t>
  </si>
  <si>
    <t>Diag 44 No. 39-105</t>
  </si>
  <si>
    <t>Escritura No. 766 del 15/11/95, Not. Unica sabaneta</t>
  </si>
  <si>
    <t>DPTO. CHOCO - E.P.M.S.C DE QUIBDÓ</t>
  </si>
  <si>
    <t>Calle 26 No. 8-35</t>
  </si>
  <si>
    <t>Escritura Publica  20 del 08-03-1923 Notaria Unica de Quibdó</t>
  </si>
  <si>
    <t>DPTO. CHOCO - E.P.M.S.C DE ISTMINA</t>
  </si>
  <si>
    <t>Kra. 7 No. 12 - 36 B. San Francisco</t>
  </si>
  <si>
    <t>Escritura No. 635 del 12/11/2010, Notaría Única de Istmina</t>
  </si>
  <si>
    <t>DPTO. ANTIOQUIA - BAHIA SOLANO</t>
  </si>
  <si>
    <t>Perímetro Urbano</t>
  </si>
  <si>
    <t>42 del 8/06/86- U.Bahia Solano</t>
  </si>
  <si>
    <t>DPTO. ANTIOQUIA - FONANOT MEDELLÍN</t>
  </si>
  <si>
    <t>Calle 53 No. 49 - 30 Edificio  Bancoquia Of.200</t>
  </si>
  <si>
    <t>E.P. 3209  27-12/1989 NOT. 7a de Medellín</t>
  </si>
  <si>
    <t>Calle 53 No. 49 - 30 Edificio  Bancoquia Parqueadero 26</t>
  </si>
  <si>
    <t>Calle 53 No. 49 - 30 Edificio  Bancoquia Parqueadero 34</t>
  </si>
  <si>
    <t>DPTO . ANTIOQUIA -MEDELLIN E.C Y R.M (EL PEDREGAL)</t>
  </si>
  <si>
    <t>La Teresita, ubicado en el àrea Rural del Municipio de Medellin Vereda de San Cristobàl</t>
  </si>
  <si>
    <t>E.P 1905 del 29- 12- 2004 Notaria 25 de Medellin</t>
  </si>
  <si>
    <t>Transfernecia a titulo gratituo por el Muniipio de Medellin al M.I.J. y este ultio transferencia gratitua al INPEC por Resolucion  6277 del 23-12-2010</t>
  </si>
  <si>
    <t>REGIONAL VIEJO CALDAS</t>
  </si>
  <si>
    <t>DPTO. BOYACÁ E.P.M.S.C. PUERTO BOYACÁ</t>
  </si>
  <si>
    <t>Cra 5 No. 6  B-  124</t>
  </si>
  <si>
    <t>Traspaso del Consejo Superior de Judicatura al INPEC</t>
  </si>
  <si>
    <t>traspaso Por Ley 901 de 2005</t>
  </si>
  <si>
    <t>DPTO CALDAS - E.P.M.S.C.  AGUADAS</t>
  </si>
  <si>
    <t>Calle 4  No. 8-02/26</t>
  </si>
  <si>
    <t>Acta de traspaso del 04-10-2005(normas saneamiento contable)</t>
  </si>
  <si>
    <t>DPTO CALDAS - E.P.M.S.C. DE PÁCORA</t>
  </si>
  <si>
    <t>Salida a Salamina sector la Margarita</t>
  </si>
  <si>
    <t>1732 del 31/08/1977 Notaría 1a de Manizales</t>
  </si>
  <si>
    <t>DPTO CALDAS - E.P.M.S.C. DE PENSILVANIA</t>
  </si>
  <si>
    <t>primera manzana al sudoeste del parque principal</t>
  </si>
  <si>
    <t>escrituras 56 del 01-02-25 y 57 del 01-02-25 Notaria Unica de Pensilvania</t>
  </si>
  <si>
    <t>DPTO CALDAS - E.P.M.S.C. DE RIOSUCIO</t>
  </si>
  <si>
    <t>Calle 6 No. 8  y 9</t>
  </si>
  <si>
    <t>Escritura  847 de 13-05-1954, notaria unica de manizales</t>
  </si>
  <si>
    <t>DPTO CALDAS - E.P.M.S.C. DE ANSERMA</t>
  </si>
  <si>
    <t>Calle 3 No. 28-46</t>
  </si>
  <si>
    <t>escritura 260 del 7/6/1914 notaria de Anserma</t>
  </si>
  <si>
    <t>DPTO CALDAS - E.P.M.S.C. MANZANARES</t>
  </si>
  <si>
    <t>Cra.5 No.9-21/31</t>
  </si>
  <si>
    <t>206 del 16-05/98 Not.Unic Pensilv.</t>
  </si>
  <si>
    <t>DPTO CALDAS - E.P.M.S.C. DE SALAMINA</t>
  </si>
  <si>
    <t>Kilometro 1 Vía San Felix</t>
  </si>
  <si>
    <t>Escritura 9 de 15-01-1940 notaria unica de Salamina</t>
  </si>
  <si>
    <t>DPTO CALDAS - E.P.M.S.C.  DE MANIZALES</t>
  </si>
  <si>
    <t>barrio estambul</t>
  </si>
  <si>
    <t>Bien Baldio</t>
  </si>
  <si>
    <t>DPTO CALDAS -  RM DE MANIZALES</t>
  </si>
  <si>
    <t>avenida panamericana, barrio estambul</t>
  </si>
  <si>
    <t>e.p. 788 del 8 de abril de 1946 notaria primera de Manizales</t>
  </si>
  <si>
    <t>DPTO CALDAS -  LOTE MANIZALES  FONANOT</t>
  </si>
  <si>
    <t>La alta Suiza</t>
  </si>
  <si>
    <t>Escritura 2551 del 26-11-1990 Not. 2 de Manizales</t>
  </si>
  <si>
    <t>DPTO CALDAS E.P.A.M.S - P.C - E.R.E  LA DORADA</t>
  </si>
  <si>
    <t>Lote No. 1 BAR Y FERROCARRIL</t>
  </si>
  <si>
    <t>Resolución No. 0039 del 12-01 de 2010. escritura pública 8747 del 01-11-2001</t>
  </si>
  <si>
    <r>
      <t>Ley 708 de 2001 y Decretos Reglamentarios</t>
    </r>
    <r>
      <rPr>
        <u/>
        <sz val="8"/>
        <color theme="1"/>
        <rFont val="Arial"/>
        <family val="2"/>
      </rPr>
      <t>.</t>
    </r>
  </si>
  <si>
    <t>DPTO CALDAS - E.P.A.M.S - P.C - E.R.E  LA DORADA</t>
  </si>
  <si>
    <t>Vía al Palmar área rural la Dorada</t>
  </si>
  <si>
    <t>Resolución No. 040 del 12 de enero de 2010. escritura 1113 del 26-06-2002</t>
  </si>
  <si>
    <t>DPTO CALDAS - PREDIO EN TRAMITE DE LEGALIZACION  LA DORADA</t>
  </si>
  <si>
    <t>LOTE TERRENO CORONA</t>
  </si>
  <si>
    <t>Escritua  2096 de 9/12/2010</t>
  </si>
  <si>
    <t>cesión a titulo gratuito</t>
  </si>
  <si>
    <t>DPTO QUINDIO - E.P.M.S.C. CALARCA</t>
  </si>
  <si>
    <t>Finca los Balcones- Lote 4</t>
  </si>
  <si>
    <t>escritura 975 de la Not. 2 de Calarca, del 29-09-1995</t>
  </si>
  <si>
    <t>Compraventa del FRMJ</t>
  </si>
  <si>
    <t>Lote los Balcones " Corona"</t>
  </si>
  <si>
    <t>Escritura 100  del 20 de enero del 2011 notaria 2 de calarca</t>
  </si>
  <si>
    <t>secion a titulo gratuito por el municipio de calarca</t>
  </si>
  <si>
    <t>Los Balcones</t>
  </si>
  <si>
    <t>escritura  663 del 22-10/71 Not. 1a. De Calarca</t>
  </si>
  <si>
    <t>Traspaso mediante Resol. No. 3712 del 20-06 de 2006</t>
  </si>
  <si>
    <t>escritura 891 del 15-09 1995, Not. 2da de Calarca</t>
  </si>
  <si>
    <t>DPTO QUINDIO - E.P.M.S.C. ARMENIA</t>
  </si>
  <si>
    <t>Calle 50 No. 21-97</t>
  </si>
  <si>
    <t>escritura 1460 del 24-08 1971 Not, 3ra de armenia</t>
  </si>
  <si>
    <t>Traspaso por Ley 901/04</t>
  </si>
  <si>
    <t>Calle 50 No. 23 - 09</t>
  </si>
  <si>
    <t>escritura 1218 del 23-07-1971 Not 3ra de Armenia</t>
  </si>
  <si>
    <t>Calle 50 No. 23 - 01</t>
  </si>
  <si>
    <t>escritura 1218 del 23-07 de 1971 Not. 3ra de Armenia</t>
  </si>
  <si>
    <t>Calle 50 No. 24 -01</t>
  </si>
  <si>
    <t>escritura 808 del 09-04 de 1970 Not 2da de Armenia</t>
  </si>
  <si>
    <t>DPTO QUINDIO - R.M. ARMENIA</t>
  </si>
  <si>
    <t>escritura 4982 del 10/11/1995 Not. 2da de Armenia.</t>
  </si>
  <si>
    <t>DPTO. RISARALDA - E.P.M.S.C. DE SANTA ROSA DE CABAL</t>
  </si>
  <si>
    <t>Cra. 16 No. 14-27</t>
  </si>
  <si>
    <t>escritura 538 del 14 de junio de 1944 Notaria de Santa Rosa de Cabal</t>
  </si>
  <si>
    <t>DPTO. RISARALDA  - E.P.M.S.C. -E.R.E. DE PEREIRA</t>
  </si>
  <si>
    <t>Cra. 8 No. 41 -97</t>
  </si>
  <si>
    <t>escritura 101 del 20-01-1984 Notaria 1 de Pereira</t>
  </si>
  <si>
    <t>DPTO. RISARALDA  - R.M  PEREIRA              DOS QUEBRADAS</t>
  </si>
  <si>
    <t>Barrio  La Carmelita, RECLUSION DE MUJERES</t>
  </si>
  <si>
    <t>827 del  4 de abril de 1960</t>
  </si>
  <si>
    <t>Traspaso de la Nación INVIAS al INPEC</t>
  </si>
  <si>
    <t>DPTO. TOLIMA - E.P.M.S.C. - E.R.E. IBAGUE - R.M. IBAGUE</t>
  </si>
  <si>
    <t>LOTE FRACION PICALEÑA RURAL</t>
  </si>
  <si>
    <t>E.P. No. 3333 del 17/07/1969 Notaría Segunda Bogotá. E.P.No. 4277 del 5/12/1997 Notaría de Ibagué.</t>
  </si>
  <si>
    <t>Resolución del Municipio a Infibagué y/o Mindefensa</t>
  </si>
  <si>
    <t>DPTO. TOLIMA - E.P.M.S.C. - E.R.E. ERON - IBAGUE</t>
  </si>
  <si>
    <t>Lote Fracción Picaleña</t>
  </si>
  <si>
    <t>Resolución 6383 Y 3794 del 31/12/2010, del Ministerio del Interior y de Justicia al INPEC</t>
  </si>
  <si>
    <t>DPTO. TOLIMA - E.P.M.S.C. DE ARMERO GUAYABAL</t>
  </si>
  <si>
    <t>Cra. 6 No. 6 -23</t>
  </si>
  <si>
    <t>escritura 661 del 30 Abril de 1990</t>
  </si>
  <si>
    <t>DPTO. TOLIMA - E.P.M.S.C. DE FRESNO</t>
  </si>
  <si>
    <t>Calle 3 No, 4 -50</t>
  </si>
  <si>
    <t>1412 del 28-10-1944 Not. 2 de Ibague</t>
  </si>
  <si>
    <t>DPTO. TOLIMA - E.P.M.S.C. LÍBANO</t>
  </si>
  <si>
    <t>Carrera 12 No. 5 - 71</t>
  </si>
  <si>
    <t>Resol. No. 3228 del 15/09/2005 de traspaso del Municipio al INPEC</t>
  </si>
  <si>
    <t>Traspaso Ley 901/04</t>
  </si>
  <si>
    <t>DPTO. TOLIMA - E.P.M.S.C.  HONDA</t>
  </si>
  <si>
    <t>Via la Dorada Barrio Caracolí</t>
  </si>
  <si>
    <t>50 del 24/01/1968 Not . Ünica de Honda</t>
  </si>
  <si>
    <t>DPTO CALDAS - FONANOT MANIZALES</t>
  </si>
  <si>
    <t>Carrera 23 No. 71-07</t>
  </si>
  <si>
    <t>Caracteristica físicas por ERON primera generación</t>
  </si>
  <si>
    <t>Caracteristica físicas por ERON tercera generación</t>
  </si>
  <si>
    <t>Caracteristica físicas por ERON segunda generación</t>
  </si>
  <si>
    <t>Anexo No. 1</t>
  </si>
  <si>
    <t>Ubicación</t>
  </si>
  <si>
    <t>Establecimiento</t>
  </si>
  <si>
    <t>Dirección</t>
  </si>
  <si>
    <t>Escritura No.</t>
  </si>
  <si>
    <t>Forma adquisición</t>
  </si>
  <si>
    <t>Via que conduce de  Valledupar a la región de azúcar</t>
  </si>
  <si>
    <t xml:space="preserve">Capacidad inicial según  </t>
  </si>
  <si>
    <t xml:space="preserve">Capacidad actual según parte diario del 6 de agosto del 2012 </t>
  </si>
  <si>
    <t>Fecha entrada en funcionamiento</t>
  </si>
  <si>
    <t>Fecha de recibo final</t>
  </si>
  <si>
    <t>Area de lote en hectareas</t>
  </si>
  <si>
    <t>Area total construida</t>
  </si>
  <si>
    <t>ERON Cúcuta</t>
  </si>
  <si>
    <t>ERON Yopal</t>
  </si>
  <si>
    <t>ERON Acacias</t>
  </si>
  <si>
    <t>ERON Puerto Triunfo</t>
  </si>
  <si>
    <t>ERON Ibagué</t>
  </si>
  <si>
    <t>ERON Medellín</t>
  </si>
  <si>
    <t>ERON Jamundí</t>
  </si>
  <si>
    <t>ERON Picota</t>
  </si>
  <si>
    <t>ERON Florencia</t>
  </si>
  <si>
    <t>ERON Guaduas</t>
  </si>
  <si>
    <t>Item</t>
  </si>
  <si>
    <t>Capacidad inicial según conpes 3575 del 2009</t>
  </si>
  <si>
    <t>Fecha inicio obra</t>
  </si>
  <si>
    <t>Capacidad albergada real sin UTE</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</si>
</sst>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3" formatCode="_(* #,##0.00_);_(* \(#,##0.00\);_(* &quot;-&quot;??_);_(@_)"/>
    <numFmt numFmtId="164" formatCode="#,##0.0"/>
    <numFmt numFmtId="165" formatCode="_([$€]* #,##0.00_);_([$€]* \(#,##0.00\);_([$€]* &quot;-&quot;??_);_(@_)"/>
    <numFmt numFmtId="166" formatCode="_ * #,##0.00_ ;_ * \-#,##0.00_ ;_ * &quot;-&quot;??_ ;_ @_ "/>
    <numFmt numFmtId="167" formatCode="_-* #,##0.00\ _€_-;\-* #,##0.00\ _€_-;_-* &quot;-&quot;??\ _€_-;_-@_-"/>
    <numFmt numFmtId="168" formatCode="_-* #,##0.00_-;\-* #,##0.00_-;_-* &quot;-&quot;??_-;_-@_-"/>
    <numFmt numFmtId="169" formatCode="_ &quot;$&quot;\ * #,##0.00_ ;_ &quot;$&quot;\ * \-#,##0.00_ ;_ &quot;$&quot;\ * &quot;-&quot;??_ ;_ @_ "/>
    <numFmt numFmtId="170" formatCode="#,##0.0;[Red]#,##0.0"/>
    <numFmt numFmtId="171" formatCode="#,##0.00;[Red]#,##0.00"/>
  </numFmts>
  <fonts count="21" x14ac:knownFonts="1">
    <font>
      <sz val="11"/>
      <color theme="1"/>
      <name val="Calibri"/>
      <family val="2"/>
      <scheme val="minor"/>
    </font>
    <font>
      <b/>
      <sz val="11"/>
      <color indexed="8"/>
      <name val="Calibri"/>
      <family val="2"/>
    </font>
    <font>
      <sz val="10"/>
      <name val="Arial"/>
      <family val="2"/>
    </font>
    <font>
      <b/>
      <sz val="9"/>
      <name val="Calibri"/>
      <family val="2"/>
      <scheme val="minor"/>
    </font>
    <font>
      <sz val="9"/>
      <name val="Calibri"/>
      <family val="2"/>
      <scheme val="minor"/>
    </font>
    <font>
      <b/>
      <sz val="10"/>
      <name val="Arial"/>
      <family val="2"/>
    </font>
    <font>
      <sz val="10"/>
      <name val="Arial"/>
      <family val="2"/>
    </font>
    <font>
      <b/>
      <sz val="9"/>
      <color indexed="8"/>
      <name val="Arial"/>
      <family val="2"/>
    </font>
    <font>
      <sz val="12"/>
      <name val="Arial"/>
      <family val="2"/>
    </font>
    <font>
      <sz val="8"/>
      <color theme="1"/>
      <name val="Candara"/>
      <family val="2"/>
    </font>
    <font>
      <b/>
      <sz val="9"/>
      <name val="Arial"/>
      <family val="2"/>
    </font>
    <font>
      <sz val="8"/>
      <color theme="1"/>
      <name val="Arial"/>
      <family val="2"/>
    </font>
    <font>
      <u/>
      <sz val="8"/>
      <color theme="1"/>
      <name val="Arial"/>
      <family val="2"/>
    </font>
    <font>
      <sz val="8"/>
      <color rgb="FF000000"/>
      <name val="Arial"/>
      <family val="2"/>
    </font>
    <font>
      <b/>
      <sz val="11"/>
      <name val="Arial"/>
      <family val="2"/>
    </font>
    <font>
      <b/>
      <sz val="10"/>
      <color theme="1"/>
      <name val="Arial"/>
      <family val="2"/>
    </font>
    <font>
      <b/>
      <sz val="11"/>
      <color theme="1"/>
      <name val="Calibri"/>
      <family val="2"/>
      <scheme val="minor"/>
    </font>
    <font>
      <b/>
      <sz val="9"/>
      <color rgb="FF000000"/>
      <name val="Arial"/>
      <family val="2"/>
    </font>
    <font>
      <b/>
      <sz val="8"/>
      <color indexed="8"/>
      <name val="Arial"/>
      <family val="2"/>
    </font>
    <font>
      <sz val="8"/>
      <color indexed="8"/>
      <name val="Arial"/>
      <family val="2"/>
    </font>
    <font>
      <b/>
      <sz val="7"/>
      <color theme="1"/>
      <name val="Arial"/>
      <family val="2"/>
    </font>
  </fonts>
  <fills count="9">
    <fill>
      <patternFill patternType="none"/>
    </fill>
    <fill>
      <patternFill patternType="gray125"/>
    </fill>
    <fill>
      <patternFill patternType="solid">
        <fgColor theme="0"/>
        <bgColor indexed="64"/>
      </patternFill>
    </fill>
    <fill>
      <patternFill patternType="solid">
        <fgColor indexed="55"/>
        <bgColor indexed="64"/>
      </patternFill>
    </fill>
    <fill>
      <patternFill patternType="solid">
        <fgColor theme="6" tint="0.59999389629810485"/>
        <bgColor indexed="64"/>
      </patternFill>
    </fill>
    <fill>
      <patternFill patternType="solid">
        <fgColor rgb="FFFFFF00"/>
        <bgColor indexed="64"/>
      </patternFill>
    </fill>
    <fill>
      <patternFill patternType="solid">
        <fgColor theme="3" tint="0.79998168889431442"/>
        <bgColor indexed="64"/>
      </patternFill>
    </fill>
    <fill>
      <patternFill patternType="solid">
        <fgColor rgb="FFFFFFFF"/>
        <bgColor indexed="64"/>
      </patternFill>
    </fill>
    <fill>
      <patternFill patternType="solid">
        <fgColor rgb="FFC5D9F1"/>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theme="3" tint="0.39991454817346722"/>
      </left>
      <right/>
      <top style="thin">
        <color theme="3" tint="0.39991454817346722"/>
      </top>
      <bottom/>
      <diagonal/>
    </border>
    <border>
      <left/>
      <right/>
      <top style="thin">
        <color theme="3" tint="0.39991454817346722"/>
      </top>
      <bottom/>
      <diagonal/>
    </border>
    <border>
      <left style="thin">
        <color theme="3" tint="0.39991454817346722"/>
      </left>
      <right/>
      <top/>
      <bottom/>
      <diagonal/>
    </border>
    <border>
      <left/>
      <right/>
      <top/>
      <bottom style="thin">
        <color theme="3" tint="0.39994506668294322"/>
      </bottom>
      <diagonal/>
    </border>
    <border>
      <left style="thin">
        <color theme="3" tint="0.39994506668294322"/>
      </left>
      <right style="thin">
        <color theme="3" tint="0.39994506668294322"/>
      </right>
      <top style="thin">
        <color theme="3" tint="0.39994506668294322"/>
      </top>
      <bottom style="thin">
        <color theme="3" tint="0.39994506668294322"/>
      </bottom>
      <diagonal/>
    </border>
    <border>
      <left style="thin">
        <color theme="3" tint="0.39994506668294322"/>
      </left>
      <right style="thin">
        <color theme="3" tint="0.39994506668294322"/>
      </right>
      <top style="thin">
        <color theme="3" tint="0.39994506668294322"/>
      </top>
      <bottom/>
      <diagonal/>
    </border>
    <border>
      <left style="thin">
        <color theme="3" tint="0.39994506668294322"/>
      </left>
      <right style="thin">
        <color theme="3" tint="0.39994506668294322"/>
      </right>
      <top/>
      <bottom style="thin">
        <color theme="3" tint="0.39994506668294322"/>
      </bottom>
      <diagonal/>
    </border>
    <border>
      <left style="thin">
        <color theme="3" tint="0.39994506668294322"/>
      </left>
      <right style="thin">
        <color theme="3" tint="0.39994506668294322"/>
      </right>
      <top/>
      <bottom/>
      <diagonal/>
    </border>
    <border>
      <left/>
      <right style="medium">
        <color rgb="FF538ED5"/>
      </right>
      <top style="medium">
        <color rgb="FF538ED5"/>
      </top>
      <bottom style="medium">
        <color rgb="FF538ED5"/>
      </bottom>
      <diagonal/>
    </border>
    <border>
      <left/>
      <right style="medium">
        <color rgb="FF538ED5"/>
      </right>
      <top/>
      <bottom/>
      <diagonal/>
    </border>
    <border>
      <left style="thin">
        <color indexed="64"/>
      </left>
      <right/>
      <top/>
      <bottom/>
      <diagonal/>
    </border>
    <border>
      <left style="thin">
        <color theme="3" tint="0.39991454817346722"/>
      </left>
      <right style="thin">
        <color theme="3" tint="0.39991454817346722"/>
      </right>
      <top style="thin">
        <color theme="3" tint="0.39991454817346722"/>
      </top>
      <bottom style="thin">
        <color theme="3" tint="0.39991454817346722"/>
      </bottom>
      <diagonal/>
    </border>
  </borders>
  <cellStyleXfs count="154">
    <xf numFmtId="0" fontId="0" fillId="0" borderId="0"/>
    <xf numFmtId="0" fontId="2" fillId="0" borderId="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5" fontId="6" fillId="0" borderId="0" applyFont="0" applyFill="0" applyBorder="0" applyAlignment="0" applyProtection="0"/>
    <xf numFmtId="166" fontId="6" fillId="0" borderId="0" applyFont="0" applyFill="0" applyBorder="0" applyAlignment="0" applyProtection="0"/>
    <xf numFmtId="166" fontId="6" fillId="0" borderId="0" applyFont="0" applyFill="0" applyBorder="0" applyAlignment="0" applyProtection="0"/>
    <xf numFmtId="166" fontId="6" fillId="0" borderId="0" applyFont="0" applyFill="0" applyBorder="0" applyAlignment="0" applyProtection="0"/>
    <xf numFmtId="166" fontId="6" fillId="0" borderId="0" applyFont="0" applyFill="0" applyBorder="0" applyAlignment="0" applyProtection="0"/>
    <xf numFmtId="166" fontId="6" fillId="0" borderId="0" applyFont="0" applyFill="0" applyBorder="0" applyAlignment="0" applyProtection="0"/>
    <xf numFmtId="166" fontId="6" fillId="0" borderId="0" applyFont="0" applyFill="0" applyBorder="0" applyAlignment="0" applyProtection="0"/>
    <xf numFmtId="166"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8" fontId="6" fillId="0" borderId="0" applyFont="0" applyFill="0" applyBorder="0" applyAlignment="0" applyProtection="0"/>
    <xf numFmtId="168" fontId="6" fillId="0" borderId="0" applyFont="0" applyFill="0" applyBorder="0" applyAlignment="0" applyProtection="0"/>
    <xf numFmtId="168" fontId="6" fillId="0" borderId="0" applyFont="0" applyFill="0" applyBorder="0" applyAlignment="0" applyProtection="0"/>
    <xf numFmtId="168"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166" fontId="6" fillId="0" borderId="0" applyFont="0" applyFill="0" applyBorder="0" applyAlignment="0" applyProtection="0"/>
    <xf numFmtId="166" fontId="6" fillId="0" borderId="0" applyFont="0" applyFill="0" applyBorder="0" applyAlignment="0" applyProtection="0"/>
    <xf numFmtId="166" fontId="6" fillId="0" borderId="0" applyFont="0" applyFill="0" applyBorder="0" applyAlignment="0" applyProtection="0"/>
    <xf numFmtId="168" fontId="6" fillId="0" borderId="0" applyFont="0" applyFill="0" applyBorder="0" applyAlignment="0" applyProtection="0"/>
    <xf numFmtId="166"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6" fontId="6" fillId="0" borderId="0" applyFont="0" applyFill="0" applyBorder="0" applyAlignment="0" applyProtection="0"/>
    <xf numFmtId="168" fontId="6" fillId="0" borderId="0" applyFont="0" applyFill="0" applyBorder="0" applyAlignment="0" applyProtection="0"/>
    <xf numFmtId="166" fontId="6" fillId="0" borderId="0" applyFont="0" applyFill="0" applyBorder="0" applyAlignment="0" applyProtection="0"/>
    <xf numFmtId="166" fontId="6" fillId="0" borderId="0" applyFont="0" applyFill="0" applyBorder="0" applyAlignment="0" applyProtection="0"/>
    <xf numFmtId="166" fontId="6" fillId="0" borderId="0" applyFont="0" applyFill="0" applyBorder="0" applyAlignment="0" applyProtection="0"/>
    <xf numFmtId="166" fontId="6" fillId="0" borderId="0" applyFont="0" applyFill="0" applyBorder="0" applyAlignment="0" applyProtection="0"/>
    <xf numFmtId="166" fontId="6" fillId="0" borderId="0" applyFont="0" applyFill="0" applyBorder="0" applyAlignment="0" applyProtection="0"/>
    <xf numFmtId="166" fontId="6" fillId="0" borderId="0" applyFont="0" applyFill="0" applyBorder="0" applyAlignment="0" applyProtection="0"/>
    <xf numFmtId="166"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168" fontId="6" fillId="0" borderId="0" applyFont="0" applyFill="0" applyBorder="0" applyAlignment="0" applyProtection="0"/>
    <xf numFmtId="43"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167"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166" fontId="6" fillId="0" borderId="0" applyFont="0" applyFill="0" applyBorder="0" applyAlignment="0" applyProtection="0"/>
    <xf numFmtId="169" fontId="6" fillId="0" borderId="0" applyFont="0" applyFill="0" applyBorder="0" applyAlignment="0" applyProtection="0"/>
    <xf numFmtId="169" fontId="6" fillId="0" borderId="0" applyFont="0" applyFill="0" applyBorder="0" applyAlignment="0" applyProtection="0"/>
    <xf numFmtId="169" fontId="6" fillId="0" borderId="0" applyFont="0" applyFill="0" applyBorder="0" applyAlignment="0" applyProtection="0"/>
    <xf numFmtId="169" fontId="6" fillId="0" borderId="0" applyFont="0" applyFill="0" applyBorder="0" applyAlignment="0" applyProtection="0"/>
    <xf numFmtId="169" fontId="6" fillId="0" borderId="0" applyFont="0" applyFill="0" applyBorder="0" applyAlignment="0" applyProtection="0"/>
    <xf numFmtId="169" fontId="6" fillId="0" borderId="0" applyFont="0" applyFill="0" applyBorder="0" applyAlignment="0" applyProtection="0"/>
    <xf numFmtId="169" fontId="6"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cellStyleXfs>
  <cellXfs count="89">
    <xf numFmtId="0" fontId="0" fillId="0" borderId="0" xfId="0"/>
    <xf numFmtId="0" fontId="0" fillId="0" borderId="0" xfId="0" applyAlignment="1">
      <alignment horizontal="center"/>
    </xf>
    <xf numFmtId="0" fontId="1" fillId="0" borderId="0" xfId="0" applyFont="1" applyFill="1" applyBorder="1" applyAlignment="1"/>
    <xf numFmtId="0" fontId="6" fillId="0" borderId="0" xfId="74"/>
    <xf numFmtId="0" fontId="3" fillId="4" borderId="10" xfId="74" applyFont="1" applyFill="1" applyBorder="1" applyAlignment="1">
      <alignment horizontal="center" vertical="justify" wrapText="1"/>
    </xf>
    <xf numFmtId="0" fontId="3" fillId="4" borderId="11" xfId="74" applyFont="1" applyFill="1" applyBorder="1" applyAlignment="1">
      <alignment horizontal="center" vertical="justify" wrapText="1"/>
    </xf>
    <xf numFmtId="0" fontId="3" fillId="4" borderId="12" xfId="74" applyFont="1" applyFill="1" applyBorder="1" applyAlignment="1">
      <alignment horizontal="center" vertical="justify" wrapText="1"/>
    </xf>
    <xf numFmtId="0" fontId="3" fillId="0" borderId="21" xfId="74" applyFont="1" applyBorder="1" applyAlignment="1">
      <alignment horizontal="center" vertical="justify" wrapText="1"/>
    </xf>
    <xf numFmtId="0" fontId="4" fillId="5" borderId="8" xfId="74" applyFont="1" applyFill="1" applyBorder="1" applyAlignment="1">
      <alignment horizontal="center" vertical="justify" wrapText="1"/>
    </xf>
    <xf numFmtId="0" fontId="3" fillId="5" borderId="9" xfId="74" applyFont="1" applyFill="1" applyBorder="1" applyAlignment="1">
      <alignment horizontal="center" vertical="justify" wrapText="1"/>
    </xf>
    <xf numFmtId="0" fontId="4" fillId="5" borderId="19" xfId="74" applyFont="1" applyFill="1" applyBorder="1" applyAlignment="1">
      <alignment horizontal="center" vertical="justify" wrapText="1"/>
    </xf>
    <xf numFmtId="0" fontId="4" fillId="5" borderId="1" xfId="74" applyFont="1" applyFill="1" applyBorder="1" applyAlignment="1">
      <alignment horizontal="center" vertical="justify" wrapText="1"/>
    </xf>
    <xf numFmtId="0" fontId="4" fillId="5" borderId="20" xfId="74" applyFont="1" applyFill="1" applyBorder="1" applyAlignment="1">
      <alignment horizontal="center" vertical="justify" wrapText="1"/>
    </xf>
    <xf numFmtId="0" fontId="4" fillId="5" borderId="18" xfId="74" applyFont="1" applyFill="1" applyBorder="1" applyAlignment="1">
      <alignment horizontal="center" vertical="justify" wrapText="1"/>
    </xf>
    <xf numFmtId="0" fontId="4" fillId="5" borderId="15" xfId="74" applyFont="1" applyFill="1" applyBorder="1" applyAlignment="1">
      <alignment horizontal="center" vertical="justify" wrapText="1"/>
    </xf>
    <xf numFmtId="0" fontId="4" fillId="5" borderId="16" xfId="74" applyFont="1" applyFill="1" applyBorder="1" applyAlignment="1">
      <alignment horizontal="center" vertical="justify" wrapText="1"/>
    </xf>
    <xf numFmtId="0" fontId="4" fillId="5" borderId="17" xfId="74" applyFont="1" applyFill="1" applyBorder="1" applyAlignment="1">
      <alignment horizontal="center" vertical="justify" wrapText="1"/>
    </xf>
    <xf numFmtId="0" fontId="8" fillId="0" borderId="22" xfId="0" applyFont="1" applyFill="1" applyBorder="1" applyAlignment="1">
      <alignment horizontal="left"/>
    </xf>
    <xf numFmtId="0" fontId="5" fillId="0" borderId="23" xfId="0" applyFont="1" applyFill="1" applyBorder="1" applyAlignment="1"/>
    <xf numFmtId="0" fontId="0" fillId="0" borderId="0" xfId="0" applyBorder="1"/>
    <xf numFmtId="0" fontId="8" fillId="0" borderId="24" xfId="0" applyFont="1" applyFill="1" applyBorder="1" applyAlignment="1">
      <alignment horizontal="left"/>
    </xf>
    <xf numFmtId="0" fontId="5" fillId="0" borderId="0" xfId="0" applyFont="1" applyFill="1" applyBorder="1" applyAlignment="1"/>
    <xf numFmtId="0" fontId="9" fillId="0" borderId="0" xfId="0" applyFont="1" applyBorder="1" applyAlignment="1">
      <alignment horizontal="center" vertical="center"/>
    </xf>
    <xf numFmtId="0" fontId="11" fillId="7" borderId="26" xfId="0" applyFont="1" applyFill="1" applyBorder="1" applyAlignment="1">
      <alignment horizontal="center" vertical="center" wrapText="1"/>
    </xf>
    <xf numFmtId="0" fontId="11" fillId="7" borderId="26" xfId="0" applyFont="1" applyFill="1" applyBorder="1" applyAlignment="1">
      <alignment horizontal="center" vertical="center"/>
    </xf>
    <xf numFmtId="0" fontId="0" fillId="7" borderId="26" xfId="0" applyFill="1" applyBorder="1" applyAlignment="1">
      <alignment vertical="center" wrapText="1"/>
    </xf>
    <xf numFmtId="0" fontId="0" fillId="7" borderId="26" xfId="0" applyFill="1" applyBorder="1" applyAlignment="1">
      <alignment vertical="center"/>
    </xf>
    <xf numFmtId="0" fontId="12" fillId="7" borderId="26" xfId="0" applyFont="1" applyFill="1" applyBorder="1" applyAlignment="1">
      <alignment horizontal="center" vertical="center" wrapText="1"/>
    </xf>
    <xf numFmtId="0" fontId="13" fillId="7" borderId="26" xfId="0" applyFont="1" applyFill="1" applyBorder="1" applyAlignment="1">
      <alignment horizontal="center" vertical="center" wrapText="1"/>
    </xf>
    <xf numFmtId="0" fontId="8" fillId="0" borderId="0" xfId="0" applyFont="1" applyFill="1" applyBorder="1" applyAlignment="1">
      <alignment horizontal="left"/>
    </xf>
    <xf numFmtId="0" fontId="11" fillId="7" borderId="26" xfId="0" applyFont="1" applyFill="1" applyBorder="1" applyAlignment="1">
      <alignment horizontal="center" vertical="center" wrapText="1"/>
    </xf>
    <xf numFmtId="0" fontId="11" fillId="7" borderId="26" xfId="0" applyFont="1" applyFill="1" applyBorder="1" applyAlignment="1">
      <alignment horizontal="center" vertical="center"/>
    </xf>
    <xf numFmtId="0" fontId="14" fillId="0" borderId="0" xfId="0" applyFont="1" applyFill="1" applyBorder="1" applyAlignment="1"/>
    <xf numFmtId="0" fontId="15" fillId="6" borderId="26" xfId="0" applyFont="1" applyFill="1" applyBorder="1" applyAlignment="1">
      <alignment horizontal="center" wrapText="1"/>
    </xf>
    <xf numFmtId="0" fontId="0" fillId="7" borderId="26" xfId="0" applyFont="1" applyFill="1" applyBorder="1" applyAlignment="1">
      <alignment vertical="center"/>
    </xf>
    <xf numFmtId="0" fontId="0" fillId="7" borderId="26" xfId="0" applyFont="1" applyFill="1" applyBorder="1" applyAlignment="1">
      <alignment vertical="center" wrapText="1"/>
    </xf>
    <xf numFmtId="0" fontId="17" fillId="8" borderId="30" xfId="0" applyFont="1" applyFill="1" applyBorder="1" applyAlignment="1">
      <alignment horizontal="center" vertical="center" wrapText="1"/>
    </xf>
    <xf numFmtId="0" fontId="19" fillId="2" borderId="26" xfId="0" applyFont="1" applyFill="1" applyBorder="1" applyAlignment="1">
      <alignment horizontal="justify" vertical="center" wrapText="1"/>
    </xf>
    <xf numFmtId="3" fontId="11" fillId="2" borderId="26" xfId="0" applyNumberFormat="1" applyFont="1" applyFill="1" applyBorder="1" applyAlignment="1">
      <alignment horizontal="center" vertical="center" wrapText="1"/>
    </xf>
    <xf numFmtId="0" fontId="11" fillId="2" borderId="26" xfId="0" applyFont="1" applyFill="1" applyBorder="1" applyAlignment="1">
      <alignment horizontal="center" vertical="center" wrapText="1"/>
    </xf>
    <xf numFmtId="170" fontId="11" fillId="2" borderId="26" xfId="0" applyNumberFormat="1" applyFont="1" applyFill="1" applyBorder="1" applyAlignment="1">
      <alignment horizontal="center" vertical="center" wrapText="1"/>
    </xf>
    <xf numFmtId="171" fontId="11" fillId="2" borderId="26" xfId="0" applyNumberFormat="1" applyFont="1" applyFill="1" applyBorder="1" applyAlignment="1">
      <alignment horizontal="center" vertical="center" wrapText="1"/>
    </xf>
    <xf numFmtId="0" fontId="16" fillId="0" borderId="0" xfId="0" applyFont="1"/>
    <xf numFmtId="0" fontId="16" fillId="0" borderId="0" xfId="0" applyFont="1" applyAlignment="1">
      <alignment horizontal="center"/>
    </xf>
    <xf numFmtId="0" fontId="7" fillId="6" borderId="33" xfId="0" applyFont="1" applyFill="1" applyBorder="1" applyAlignment="1">
      <alignment horizontal="center" vertical="center" wrapText="1"/>
    </xf>
    <xf numFmtId="0" fontId="17" fillId="8" borderId="33" xfId="0" applyFont="1" applyFill="1" applyBorder="1" applyAlignment="1">
      <alignment horizontal="center" vertical="center" wrapText="1"/>
    </xf>
    <xf numFmtId="0" fontId="18" fillId="2" borderId="33" xfId="0" applyFont="1" applyFill="1" applyBorder="1" applyAlignment="1">
      <alignment horizontal="center" vertical="center"/>
    </xf>
    <xf numFmtId="0" fontId="19" fillId="0" borderId="33" xfId="0" applyFont="1" applyBorder="1" applyAlignment="1">
      <alignment horizontal="justify" vertical="center" wrapText="1"/>
    </xf>
    <xf numFmtId="0" fontId="19" fillId="0" borderId="33" xfId="0" applyFont="1" applyBorder="1" applyAlignment="1">
      <alignment horizontal="center" vertical="center" wrapText="1"/>
    </xf>
    <xf numFmtId="3" fontId="11" fillId="0" borderId="33" xfId="0" applyNumberFormat="1" applyFont="1" applyBorder="1" applyAlignment="1">
      <alignment horizontal="center" vertical="center" wrapText="1"/>
    </xf>
    <xf numFmtId="0" fontId="11" fillId="0" borderId="33" xfId="0" applyFont="1" applyBorder="1" applyAlignment="1">
      <alignment horizontal="center" vertical="center" wrapText="1"/>
    </xf>
    <xf numFmtId="164" fontId="11" fillId="0" borderId="33" xfId="0" applyNumberFormat="1" applyFont="1" applyBorder="1" applyAlignment="1">
      <alignment horizontal="center" vertical="center" wrapText="1"/>
    </xf>
    <xf numFmtId="164" fontId="11" fillId="0" borderId="33" xfId="0" applyNumberFormat="1" applyFont="1" applyFill="1" applyBorder="1" applyAlignment="1">
      <alignment horizontal="center" vertical="center" wrapText="1"/>
    </xf>
    <xf numFmtId="0" fontId="20" fillId="0" borderId="0" xfId="0" applyFont="1"/>
    <xf numFmtId="0" fontId="11" fillId="7" borderId="26" xfId="0" applyFont="1" applyFill="1" applyBorder="1" applyAlignment="1">
      <alignment horizontal="center" vertical="center" wrapText="1"/>
    </xf>
    <xf numFmtId="0" fontId="14" fillId="0" borderId="0" xfId="0" applyFont="1" applyFill="1" applyBorder="1" applyAlignment="1">
      <alignment horizontal="center" vertical="center"/>
    </xf>
    <xf numFmtId="0" fontId="14" fillId="0" borderId="0" xfId="0" applyFont="1" applyFill="1" applyBorder="1" applyAlignment="1">
      <alignment horizontal="center" wrapText="1"/>
    </xf>
    <xf numFmtId="0" fontId="11" fillId="7" borderId="27" xfId="0" applyFont="1" applyFill="1" applyBorder="1" applyAlignment="1">
      <alignment horizontal="center" vertical="center"/>
    </xf>
    <xf numFmtId="0" fontId="11" fillId="7" borderId="28" xfId="0" applyFont="1" applyFill="1" applyBorder="1" applyAlignment="1">
      <alignment horizontal="center" vertical="center"/>
    </xf>
    <xf numFmtId="0" fontId="11" fillId="7" borderId="26" xfId="0" applyFont="1" applyFill="1" applyBorder="1" applyAlignment="1">
      <alignment horizontal="center" vertical="center"/>
    </xf>
    <xf numFmtId="0" fontId="11" fillId="7" borderId="29" xfId="0" applyFont="1" applyFill="1" applyBorder="1" applyAlignment="1">
      <alignment horizontal="center" vertical="center"/>
    </xf>
    <xf numFmtId="0" fontId="14" fillId="0" borderId="25" xfId="0" applyFont="1" applyFill="1" applyBorder="1" applyAlignment="1">
      <alignment horizontal="center" wrapText="1"/>
    </xf>
    <xf numFmtId="0" fontId="10" fillId="0" borderId="24" xfId="0" applyFont="1" applyFill="1" applyBorder="1" applyAlignment="1">
      <alignment horizontal="center" vertical="center"/>
    </xf>
    <xf numFmtId="0" fontId="10" fillId="0" borderId="0" xfId="0" applyFont="1" applyFill="1" applyBorder="1" applyAlignment="1">
      <alignment horizontal="center" vertical="center"/>
    </xf>
    <xf numFmtId="0" fontId="5" fillId="0" borderId="24" xfId="0" applyFont="1" applyFill="1" applyBorder="1" applyAlignment="1">
      <alignment horizontal="center" wrapText="1"/>
    </xf>
    <xf numFmtId="0" fontId="5" fillId="0" borderId="0" xfId="0" applyFont="1" applyFill="1" applyBorder="1" applyAlignment="1">
      <alignment horizontal="center" wrapText="1"/>
    </xf>
    <xf numFmtId="0" fontId="18" fillId="2" borderId="26" xfId="0" applyFont="1" applyFill="1" applyBorder="1" applyAlignment="1">
      <alignment horizontal="left" vertical="center"/>
    </xf>
    <xf numFmtId="0" fontId="17" fillId="8" borderId="0" xfId="0" applyFont="1" applyFill="1" applyBorder="1" applyAlignment="1">
      <alignment horizontal="center" vertical="center" wrapText="1"/>
    </xf>
    <xf numFmtId="0" fontId="17" fillId="8" borderId="31" xfId="0" applyFont="1" applyFill="1" applyBorder="1" applyAlignment="1">
      <alignment horizontal="center" vertical="center" wrapText="1"/>
    </xf>
    <xf numFmtId="0" fontId="5" fillId="0" borderId="25" xfId="0" applyFont="1" applyFill="1" applyBorder="1" applyAlignment="1">
      <alignment horizontal="center" wrapText="1"/>
    </xf>
    <xf numFmtId="0" fontId="18" fillId="0" borderId="33" xfId="0" applyFont="1" applyBorder="1" applyAlignment="1">
      <alignment horizontal="left" vertical="center"/>
    </xf>
    <xf numFmtId="0" fontId="5" fillId="0" borderId="0" xfId="0" applyFont="1" applyFill="1" applyBorder="1" applyAlignment="1">
      <alignment horizontal="center" vertical="center"/>
    </xf>
    <xf numFmtId="0" fontId="7" fillId="6" borderId="33" xfId="0" applyFont="1" applyFill="1" applyBorder="1" applyAlignment="1">
      <alignment horizontal="center" vertical="center" wrapText="1"/>
    </xf>
    <xf numFmtId="0" fontId="18" fillId="0" borderId="33" xfId="0" applyFont="1" applyFill="1" applyBorder="1" applyAlignment="1">
      <alignment horizontal="left" vertical="center" wrapText="1"/>
    </xf>
    <xf numFmtId="0" fontId="5" fillId="0" borderId="32" xfId="0" applyFont="1" applyFill="1" applyBorder="1" applyAlignment="1">
      <alignment horizontal="center" wrapText="1"/>
    </xf>
    <xf numFmtId="0" fontId="5" fillId="0" borderId="0" xfId="74" applyFont="1" applyAlignment="1">
      <alignment horizontal="left" vertical="justify" wrapText="1"/>
    </xf>
    <xf numFmtId="0" fontId="3" fillId="3" borderId="2" xfId="74" applyFont="1" applyFill="1" applyBorder="1" applyAlignment="1">
      <alignment horizontal="center" vertical="justify" wrapText="1"/>
    </xf>
    <xf numFmtId="0" fontId="3" fillId="3" borderId="8" xfId="74" applyFont="1" applyFill="1" applyBorder="1" applyAlignment="1">
      <alignment horizontal="center" vertical="justify" wrapText="1"/>
    </xf>
    <xf numFmtId="0" fontId="3" fillId="4" borderId="3" xfId="74" applyFont="1" applyFill="1" applyBorder="1" applyAlignment="1">
      <alignment horizontal="center" vertical="justify" wrapText="1"/>
    </xf>
    <xf numFmtId="0" fontId="3" fillId="4" borderId="9" xfId="74" applyFont="1" applyFill="1" applyBorder="1" applyAlignment="1">
      <alignment horizontal="center" vertical="justify" wrapText="1"/>
    </xf>
    <xf numFmtId="0" fontId="3" fillId="4" borderId="4" xfId="74" applyFont="1" applyFill="1" applyBorder="1" applyAlignment="1">
      <alignment horizontal="center" vertical="justify" wrapText="1"/>
    </xf>
    <xf numFmtId="0" fontId="3" fillId="4" borderId="5" xfId="74" applyFont="1" applyFill="1" applyBorder="1" applyAlignment="1">
      <alignment horizontal="center" vertical="justify" wrapText="1"/>
    </xf>
    <xf numFmtId="0" fontId="3" fillId="4" borderId="6" xfId="74" applyFont="1" applyFill="1" applyBorder="1" applyAlignment="1">
      <alignment horizontal="center" vertical="justify" wrapText="1"/>
    </xf>
    <xf numFmtId="0" fontId="3" fillId="4" borderId="2" xfId="74" applyNumberFormat="1" applyFont="1" applyFill="1" applyBorder="1" applyAlignment="1">
      <alignment horizontal="center" vertical="justify" wrapText="1"/>
    </xf>
    <xf numFmtId="0" fontId="3" fillId="4" borderId="13" xfId="74" applyNumberFormat="1" applyFont="1" applyFill="1" applyBorder="1" applyAlignment="1">
      <alignment horizontal="center" vertical="justify" wrapText="1"/>
    </xf>
    <xf numFmtId="0" fontId="3" fillId="4" borderId="7" xfId="74" applyNumberFormat="1" applyFont="1" applyFill="1" applyBorder="1" applyAlignment="1">
      <alignment horizontal="center" vertical="justify" wrapText="1"/>
    </xf>
    <xf numFmtId="0" fontId="3" fillId="4" borderId="14" xfId="74" applyNumberFormat="1" applyFont="1" applyFill="1" applyBorder="1" applyAlignment="1">
      <alignment horizontal="center" vertical="justify" wrapText="1"/>
    </xf>
    <xf numFmtId="0" fontId="3" fillId="0" borderId="4" xfId="74" applyFont="1" applyBorder="1" applyAlignment="1">
      <alignment horizontal="center" vertical="justify" wrapText="1"/>
    </xf>
    <xf numFmtId="0" fontId="3" fillId="0" borderId="6" xfId="74" applyFont="1" applyBorder="1" applyAlignment="1">
      <alignment horizontal="center" vertical="justify" wrapText="1"/>
    </xf>
  </cellXfs>
  <cellStyles count="154">
    <cellStyle name="Euro" xfId="2"/>
    <cellStyle name="Euro 10" xfId="3"/>
    <cellStyle name="Euro 11" xfId="4"/>
    <cellStyle name="Euro 12" xfId="5"/>
    <cellStyle name="Euro 2" xfId="6"/>
    <cellStyle name="Euro 3" xfId="7"/>
    <cellStyle name="Euro 4" xfId="8"/>
    <cellStyle name="Euro 5" xfId="9"/>
    <cellStyle name="Euro 6" xfId="10"/>
    <cellStyle name="Euro 7" xfId="11"/>
    <cellStyle name="Euro 8" xfId="12"/>
    <cellStyle name="Euro 9" xfId="13"/>
    <cellStyle name="Millares 10" xfId="14"/>
    <cellStyle name="Millares 11" xfId="15"/>
    <cellStyle name="Millares 12" xfId="16"/>
    <cellStyle name="Millares 13" xfId="17"/>
    <cellStyle name="Millares 14" xfId="18"/>
    <cellStyle name="Millares 15" xfId="19"/>
    <cellStyle name="Millares 16" xfId="20"/>
    <cellStyle name="Millares 17" xfId="21"/>
    <cellStyle name="Millares 18" xfId="22"/>
    <cellStyle name="Millares 19" xfId="23"/>
    <cellStyle name="Millares 2" xfId="24"/>
    <cellStyle name="Millares 20" xfId="25"/>
    <cellStyle name="Millares 21" xfId="26"/>
    <cellStyle name="Millares 22" xfId="27"/>
    <cellStyle name="Millares 23" xfId="28"/>
    <cellStyle name="Millares 24" xfId="29"/>
    <cellStyle name="Millares 25" xfId="30"/>
    <cellStyle name="Millares 26" xfId="31"/>
    <cellStyle name="Millares 27" xfId="32"/>
    <cellStyle name="Millares 28" xfId="33"/>
    <cellStyle name="Millares 29" xfId="34"/>
    <cellStyle name="Millares 3" xfId="35"/>
    <cellStyle name="Millares 30" xfId="36"/>
    <cellStyle name="Millares 31" xfId="37"/>
    <cellStyle name="Millares 32" xfId="38"/>
    <cellStyle name="Millares 33" xfId="39"/>
    <cellStyle name="Millares 34" xfId="40"/>
    <cellStyle name="Millares 35" xfId="41"/>
    <cellStyle name="Millares 36" xfId="42"/>
    <cellStyle name="Millares 37" xfId="43"/>
    <cellStyle name="Millares 38" xfId="44"/>
    <cellStyle name="Millares 39" xfId="45"/>
    <cellStyle name="Millares 4" xfId="46"/>
    <cellStyle name="Millares 40" xfId="47"/>
    <cellStyle name="Millares 41" xfId="48"/>
    <cellStyle name="Millares 42" xfId="49"/>
    <cellStyle name="Millares 43" xfId="50"/>
    <cellStyle name="Millares 44" xfId="51"/>
    <cellStyle name="Millares 45" xfId="52"/>
    <cellStyle name="Millares 46" xfId="53"/>
    <cellStyle name="Millares 47" xfId="54"/>
    <cellStyle name="Millares 48" xfId="55"/>
    <cellStyle name="Millares 49" xfId="56"/>
    <cellStyle name="Millares 5" xfId="57"/>
    <cellStyle name="Millares 50" xfId="58"/>
    <cellStyle name="Millares 51" xfId="59"/>
    <cellStyle name="Millares 52" xfId="60"/>
    <cellStyle name="Millares 53" xfId="61"/>
    <cellStyle name="Millares 54" xfId="62"/>
    <cellStyle name="Millares 6" xfId="63"/>
    <cellStyle name="Millares 7" xfId="64"/>
    <cellStyle name="Millares 8" xfId="65"/>
    <cellStyle name="Millares 9" xfId="66"/>
    <cellStyle name="Moneda 2" xfId="67"/>
    <cellStyle name="Moneda 3" xfId="68"/>
    <cellStyle name="Moneda 4" xfId="69"/>
    <cellStyle name="Moneda 5" xfId="70"/>
    <cellStyle name="Moneda 6" xfId="71"/>
    <cellStyle name="Moneda 7" xfId="72"/>
    <cellStyle name="Moneda 8" xfId="73"/>
    <cellStyle name="Normal" xfId="0" builtinId="0"/>
    <cellStyle name="Normal 10" xfId="74"/>
    <cellStyle name="Normal 11" xfId="75"/>
    <cellStyle name="Normal 12" xfId="76"/>
    <cellStyle name="Normal 13" xfId="77"/>
    <cellStyle name="Normal 14" xfId="78"/>
    <cellStyle name="Normal 15" xfId="79"/>
    <cellStyle name="Normal 16" xfId="80"/>
    <cellStyle name="Normal 17" xfId="81"/>
    <cellStyle name="Normal 18" xfId="82"/>
    <cellStyle name="Normal 19" xfId="83"/>
    <cellStyle name="Normal 2" xfId="1"/>
    <cellStyle name="Normal 20" xfId="84"/>
    <cellStyle name="Normal 21" xfId="85"/>
    <cellStyle name="Normal 22" xfId="86"/>
    <cellStyle name="Normal 23" xfId="87"/>
    <cellStyle name="Normal 24" xfId="88"/>
    <cellStyle name="Normal 25" xfId="89"/>
    <cellStyle name="Normal 26" xfId="90"/>
    <cellStyle name="Normal 27" xfId="91"/>
    <cellStyle name="Normal 28" xfId="92"/>
    <cellStyle name="Normal 29" xfId="93"/>
    <cellStyle name="Normal 3" xfId="94"/>
    <cellStyle name="Normal 30" xfId="95"/>
    <cellStyle name="Normal 31" xfId="96"/>
    <cellStyle name="Normal 32" xfId="97"/>
    <cellStyle name="Normal 33" xfId="98"/>
    <cellStyle name="Normal 34" xfId="99"/>
    <cellStyle name="Normal 35" xfId="100"/>
    <cellStyle name="Normal 36" xfId="101"/>
    <cellStyle name="Normal 37" xfId="102"/>
    <cellStyle name="Normal 38" xfId="103"/>
    <cellStyle name="Normal 39" xfId="104"/>
    <cellStyle name="Normal 4" xfId="105"/>
    <cellStyle name="Normal 40" xfId="106"/>
    <cellStyle name="Normal 41" xfId="107"/>
    <cellStyle name="Normal 42" xfId="108"/>
    <cellStyle name="Normal 43" xfId="109"/>
    <cellStyle name="Normal 44" xfId="110"/>
    <cellStyle name="Normal 45" xfId="111"/>
    <cellStyle name="Normal 46" xfId="112"/>
    <cellStyle name="Normal 47" xfId="113"/>
    <cellStyle name="Normal 48" xfId="114"/>
    <cellStyle name="Normal 49" xfId="115"/>
    <cellStyle name="Normal 5" xfId="116"/>
    <cellStyle name="Normal 50" xfId="117"/>
    <cellStyle name="Normal 51" xfId="118"/>
    <cellStyle name="Normal 52" xfId="119"/>
    <cellStyle name="Normal 53" xfId="120"/>
    <cellStyle name="Normal 54" xfId="121"/>
    <cellStyle name="Normal 55" xfId="122"/>
    <cellStyle name="Normal 56" xfId="123"/>
    <cellStyle name="Normal 57" xfId="124"/>
    <cellStyle name="Normal 58" xfId="125"/>
    <cellStyle name="Normal 59" xfId="126"/>
    <cellStyle name="Normal 6" xfId="127"/>
    <cellStyle name="Normal 60" xfId="128"/>
    <cellStyle name="Normal 61" xfId="129"/>
    <cellStyle name="Normal 62" xfId="130"/>
    <cellStyle name="Normal 63" xfId="131"/>
    <cellStyle name="Normal 64" xfId="132"/>
    <cellStyle name="Normal 65" xfId="133"/>
    <cellStyle name="Normal 66" xfId="134"/>
    <cellStyle name="Normal 67" xfId="135"/>
    <cellStyle name="Normal 68" xfId="136"/>
    <cellStyle name="Normal 69" xfId="137"/>
    <cellStyle name="Normal 7" xfId="138"/>
    <cellStyle name="Normal 70" xfId="139"/>
    <cellStyle name="Normal 71" xfId="140"/>
    <cellStyle name="Normal 72" xfId="141"/>
    <cellStyle name="Normal 73" xfId="142"/>
    <cellStyle name="Normal 8" xfId="143"/>
    <cellStyle name="Normal 9" xfId="144"/>
    <cellStyle name="Porcentual 2" xfId="145"/>
    <cellStyle name="Porcentual 2 2" xfId="146"/>
    <cellStyle name="Porcentual 2 3" xfId="147"/>
    <cellStyle name="Porcentual 2 4" xfId="148"/>
    <cellStyle name="Porcentual 2 5" xfId="149"/>
    <cellStyle name="Porcentual 2 6" xfId="150"/>
    <cellStyle name="Porcentual 2 7" xfId="151"/>
    <cellStyle name="Porcentual 3" xfId="152"/>
    <cellStyle name="Porcentual 4" xfId="15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1.emf"/><Relationship Id="rId1" Type="http://schemas.openxmlformats.org/officeDocument/2006/relationships/image" Target="../media/image3.emf"/></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2</xdr:col>
      <xdr:colOff>1828801</xdr:colOff>
      <xdr:row>0</xdr:row>
      <xdr:rowOff>285750</xdr:rowOff>
    </xdr:from>
    <xdr:to>
      <xdr:col>2</xdr:col>
      <xdr:colOff>2532925</xdr:colOff>
      <xdr:row>3</xdr:row>
      <xdr:rowOff>76200</xdr:rowOff>
    </xdr:to>
    <xdr:pic>
      <xdr:nvPicPr>
        <xdr:cNvPr id="3" name="Picture 2"/>
        <xdr:cNvPicPr>
          <a:picLocks noChangeAspect="1" noChangeArrowheads="1"/>
        </xdr:cNvPicPr>
      </xdr:nvPicPr>
      <xdr:blipFill>
        <a:blip xmlns:r="http://schemas.openxmlformats.org/officeDocument/2006/relationships" r:embed="rId1" cstate="print"/>
        <a:srcRect/>
        <a:stretch>
          <a:fillRect/>
        </a:stretch>
      </xdr:blipFill>
      <xdr:spPr bwMode="auto">
        <a:xfrm>
          <a:off x="3590926" y="200025"/>
          <a:ext cx="0" cy="476250"/>
        </a:xfrm>
        <a:prstGeom prst="rect">
          <a:avLst/>
        </a:prstGeom>
        <a:noFill/>
        <a:ln w="9525">
          <a:noFill/>
          <a:miter lim="800000"/>
          <a:headEnd/>
          <a:tailEnd/>
        </a:ln>
      </xdr:spPr>
    </xdr:pic>
    <xdr:clientData/>
  </xdr:twoCellAnchor>
  <xdr:twoCellAnchor>
    <xdr:from>
      <xdr:col>5</xdr:col>
      <xdr:colOff>710713</xdr:colOff>
      <xdr:row>1</xdr:row>
      <xdr:rowOff>0</xdr:rowOff>
    </xdr:from>
    <xdr:to>
      <xdr:col>5</xdr:col>
      <xdr:colOff>1562101</xdr:colOff>
      <xdr:row>4</xdr:row>
      <xdr:rowOff>76200</xdr:rowOff>
    </xdr:to>
    <xdr:pic>
      <xdr:nvPicPr>
        <xdr:cNvPr id="4" name="Picture 2"/>
        <xdr:cNvPicPr>
          <a:picLocks noChangeAspect="1" noChangeArrowheads="1"/>
        </xdr:cNvPicPr>
      </xdr:nvPicPr>
      <xdr:blipFill>
        <a:blip xmlns:r="http://schemas.openxmlformats.org/officeDocument/2006/relationships" r:embed="rId1" cstate="print"/>
        <a:srcRect/>
        <a:stretch>
          <a:fillRect/>
        </a:stretch>
      </xdr:blipFill>
      <xdr:spPr bwMode="auto">
        <a:xfrm>
          <a:off x="6987688" y="200025"/>
          <a:ext cx="851388" cy="666750"/>
        </a:xfrm>
        <a:prstGeom prst="rect">
          <a:avLst/>
        </a:prstGeom>
        <a:noFill/>
        <a:ln w="9525">
          <a:noFill/>
          <a:miter lim="800000"/>
          <a:headEnd/>
          <a:tailEnd/>
        </a:ln>
      </xdr:spPr>
    </xdr:pic>
    <xdr:clientData/>
  </xdr:twoCellAnchor>
  <xdr:twoCellAnchor editAs="oneCell">
    <xdr:from>
      <xdr:col>0</xdr:col>
      <xdr:colOff>95250</xdr:colOff>
      <xdr:row>0</xdr:row>
      <xdr:rowOff>123825</xdr:rowOff>
    </xdr:from>
    <xdr:to>
      <xdr:col>0</xdr:col>
      <xdr:colOff>600075</xdr:colOff>
      <xdr:row>3</xdr:row>
      <xdr:rowOff>11747</xdr:rowOff>
    </xdr:to>
    <xdr:pic>
      <xdr:nvPicPr>
        <xdr:cNvPr id="5" name="4 Imagen" descr="Escudo Colombia Colores"/>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b="18988"/>
        <a:stretch>
          <a:fillRect/>
        </a:stretch>
      </xdr:blipFill>
      <xdr:spPr bwMode="auto">
        <a:xfrm>
          <a:off x="95250" y="123825"/>
          <a:ext cx="504825" cy="4879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114300</xdr:colOff>
      <xdr:row>0</xdr:row>
      <xdr:rowOff>190500</xdr:rowOff>
    </xdr:from>
    <xdr:to>
      <xdr:col>0</xdr:col>
      <xdr:colOff>723900</xdr:colOff>
      <xdr:row>3</xdr:row>
      <xdr:rowOff>123825</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14300" y="190500"/>
          <a:ext cx="609600" cy="533400"/>
        </a:xfrm>
        <a:prstGeom prst="rect">
          <a:avLst/>
        </a:prstGeom>
        <a:noFill/>
        <a:ln w="9525">
          <a:noFill/>
          <a:miter lim="800000"/>
          <a:headEnd/>
          <a:tailEnd/>
        </a:ln>
      </xdr:spPr>
    </xdr:pic>
    <xdr:clientData/>
  </xdr:twoCellAnchor>
  <xdr:twoCellAnchor>
    <xdr:from>
      <xdr:col>1</xdr:col>
      <xdr:colOff>1828801</xdr:colOff>
      <xdr:row>0</xdr:row>
      <xdr:rowOff>285750</xdr:rowOff>
    </xdr:from>
    <xdr:to>
      <xdr:col>1</xdr:col>
      <xdr:colOff>2532925</xdr:colOff>
      <xdr:row>3</xdr:row>
      <xdr:rowOff>76200</xdr:rowOff>
    </xdr:to>
    <xdr:pic>
      <xdr:nvPicPr>
        <xdr:cNvPr id="3" name="Picture 2"/>
        <xdr:cNvPicPr>
          <a:picLocks noChangeAspect="1" noChangeArrowheads="1"/>
        </xdr:cNvPicPr>
      </xdr:nvPicPr>
      <xdr:blipFill>
        <a:blip xmlns:r="http://schemas.openxmlformats.org/officeDocument/2006/relationships" r:embed="rId2" cstate="print"/>
        <a:srcRect/>
        <a:stretch>
          <a:fillRect/>
        </a:stretch>
      </xdr:blipFill>
      <xdr:spPr bwMode="auto">
        <a:xfrm>
          <a:off x="3590926" y="200025"/>
          <a:ext cx="0" cy="476250"/>
        </a:xfrm>
        <a:prstGeom prst="rect">
          <a:avLst/>
        </a:prstGeom>
        <a:noFill/>
        <a:ln w="9525">
          <a:noFill/>
          <a:miter lim="800000"/>
          <a:headEnd/>
          <a:tailEnd/>
        </a:ln>
      </xdr:spPr>
    </xdr:pic>
    <xdr:clientData/>
  </xdr:twoCellAnchor>
  <xdr:twoCellAnchor>
    <xdr:from>
      <xdr:col>8</xdr:col>
      <xdr:colOff>57150</xdr:colOff>
      <xdr:row>0</xdr:row>
      <xdr:rowOff>161925</xdr:rowOff>
    </xdr:from>
    <xdr:to>
      <xdr:col>8</xdr:col>
      <xdr:colOff>781050</xdr:colOff>
      <xdr:row>3</xdr:row>
      <xdr:rowOff>180975</xdr:rowOff>
    </xdr:to>
    <xdr:pic>
      <xdr:nvPicPr>
        <xdr:cNvPr id="4" name="Picture 2"/>
        <xdr:cNvPicPr>
          <a:picLocks noChangeAspect="1" noChangeArrowheads="1"/>
        </xdr:cNvPicPr>
      </xdr:nvPicPr>
      <xdr:blipFill>
        <a:blip xmlns:r="http://schemas.openxmlformats.org/officeDocument/2006/relationships" r:embed="rId2" cstate="print"/>
        <a:srcRect/>
        <a:stretch>
          <a:fillRect/>
        </a:stretch>
      </xdr:blipFill>
      <xdr:spPr bwMode="auto">
        <a:xfrm>
          <a:off x="7591425" y="161925"/>
          <a:ext cx="723900" cy="619125"/>
        </a:xfrm>
        <a:prstGeom prst="rect">
          <a:avLst/>
        </a:prstGeom>
        <a:noFill/>
        <a:ln w="9525">
          <a:noFill/>
          <a:miter lim="800000"/>
          <a:headEnd/>
          <a:tailEnd/>
        </a:ln>
      </xdr:spPr>
    </xdr:pic>
    <xdr:clientData/>
  </xdr:twoCellAnchor>
  <xdr:twoCellAnchor editAs="oneCell">
    <xdr:from>
      <xdr:col>0</xdr:col>
      <xdr:colOff>114300</xdr:colOff>
      <xdr:row>0</xdr:row>
      <xdr:rowOff>190500</xdr:rowOff>
    </xdr:from>
    <xdr:to>
      <xdr:col>1</xdr:col>
      <xdr:colOff>3810</xdr:colOff>
      <xdr:row>3</xdr:row>
      <xdr:rowOff>133350</xdr:rowOff>
    </xdr:to>
    <xdr:pic>
      <xdr:nvPicPr>
        <xdr:cNvPr id="5" name="4 Imagen" descr="Escudo Colombia Colores"/>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b="18988"/>
        <a:stretch>
          <a:fillRect/>
        </a:stretch>
      </xdr:blipFill>
      <xdr:spPr bwMode="auto">
        <a:xfrm>
          <a:off x="114300" y="190500"/>
          <a:ext cx="651510" cy="542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2</xdr:col>
      <xdr:colOff>1828801</xdr:colOff>
      <xdr:row>0</xdr:row>
      <xdr:rowOff>285750</xdr:rowOff>
    </xdr:from>
    <xdr:to>
      <xdr:col>2</xdr:col>
      <xdr:colOff>2532925</xdr:colOff>
      <xdr:row>3</xdr:row>
      <xdr:rowOff>76200</xdr:rowOff>
    </xdr:to>
    <xdr:pic>
      <xdr:nvPicPr>
        <xdr:cNvPr id="3" name="Picture 2"/>
        <xdr:cNvPicPr>
          <a:picLocks noChangeAspect="1" noChangeArrowheads="1"/>
        </xdr:cNvPicPr>
      </xdr:nvPicPr>
      <xdr:blipFill>
        <a:blip xmlns:r="http://schemas.openxmlformats.org/officeDocument/2006/relationships" r:embed="rId1" cstate="print"/>
        <a:srcRect/>
        <a:stretch>
          <a:fillRect/>
        </a:stretch>
      </xdr:blipFill>
      <xdr:spPr bwMode="auto">
        <a:xfrm>
          <a:off x="3590926" y="200025"/>
          <a:ext cx="0" cy="476250"/>
        </a:xfrm>
        <a:prstGeom prst="rect">
          <a:avLst/>
        </a:prstGeom>
        <a:noFill/>
        <a:ln w="9525">
          <a:noFill/>
          <a:miter lim="800000"/>
          <a:headEnd/>
          <a:tailEnd/>
        </a:ln>
      </xdr:spPr>
    </xdr:pic>
    <xdr:clientData/>
  </xdr:twoCellAnchor>
  <xdr:twoCellAnchor>
    <xdr:from>
      <xdr:col>9</xdr:col>
      <xdr:colOff>1152526</xdr:colOff>
      <xdr:row>0</xdr:row>
      <xdr:rowOff>104775</xdr:rowOff>
    </xdr:from>
    <xdr:to>
      <xdr:col>10</xdr:col>
      <xdr:colOff>771525</xdr:colOff>
      <xdr:row>3</xdr:row>
      <xdr:rowOff>133349</xdr:rowOff>
    </xdr:to>
    <xdr:pic>
      <xdr:nvPicPr>
        <xdr:cNvPr id="4" name="Picture 2"/>
        <xdr:cNvPicPr>
          <a:picLocks noChangeAspect="1" noChangeArrowheads="1"/>
        </xdr:cNvPicPr>
      </xdr:nvPicPr>
      <xdr:blipFill>
        <a:blip xmlns:r="http://schemas.openxmlformats.org/officeDocument/2006/relationships" r:embed="rId1" cstate="print"/>
        <a:srcRect/>
        <a:stretch>
          <a:fillRect/>
        </a:stretch>
      </xdr:blipFill>
      <xdr:spPr bwMode="auto">
        <a:xfrm>
          <a:off x="11391901" y="104775"/>
          <a:ext cx="790574" cy="628649"/>
        </a:xfrm>
        <a:prstGeom prst="rect">
          <a:avLst/>
        </a:prstGeom>
        <a:noFill/>
        <a:ln w="9525">
          <a:noFill/>
          <a:miter lim="800000"/>
          <a:headEnd/>
          <a:tailEnd/>
        </a:ln>
      </xdr:spPr>
    </xdr:pic>
    <xdr:clientData/>
  </xdr:twoCellAnchor>
  <xdr:twoCellAnchor editAs="oneCell">
    <xdr:from>
      <xdr:col>0</xdr:col>
      <xdr:colOff>171450</xdr:colOff>
      <xdr:row>0</xdr:row>
      <xdr:rowOff>133349</xdr:rowOff>
    </xdr:from>
    <xdr:to>
      <xdr:col>1</xdr:col>
      <xdr:colOff>308610</xdr:colOff>
      <xdr:row>3</xdr:row>
      <xdr:rowOff>76199</xdr:rowOff>
    </xdr:to>
    <xdr:pic>
      <xdr:nvPicPr>
        <xdr:cNvPr id="6" name="5 Imagen" descr="Escudo Colombia Colores"/>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b="18988"/>
        <a:stretch>
          <a:fillRect/>
        </a:stretch>
      </xdr:blipFill>
      <xdr:spPr bwMode="auto">
        <a:xfrm>
          <a:off x="171450" y="133349"/>
          <a:ext cx="651510" cy="5429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6"/>
  <sheetViews>
    <sheetView view="pageBreakPreview" topLeftCell="A40" zoomScaleNormal="100" zoomScaleSheetLayoutView="100" workbookViewId="0">
      <selection activeCell="D16" sqref="D16"/>
    </sheetView>
  </sheetViews>
  <sheetFormatPr baseColWidth="10" defaultRowHeight="15" x14ac:dyDescent="0.25"/>
  <cols>
    <col min="1" max="1" width="10.7109375" customWidth="1"/>
    <col min="2" max="2" width="20.5703125" customWidth="1"/>
    <col min="3" max="3" width="18.85546875" customWidth="1"/>
    <col min="4" max="4" width="17.85546875" customWidth="1"/>
    <col min="5" max="5" width="22.140625" customWidth="1"/>
    <col min="6" max="6" width="25.140625" customWidth="1"/>
  </cols>
  <sheetData>
    <row r="1" spans="1:6" ht="15.75" x14ac:dyDescent="0.25">
      <c r="A1" s="29"/>
      <c r="B1" s="32" t="s">
        <v>92</v>
      </c>
      <c r="C1" s="22"/>
      <c r="D1" s="19"/>
      <c r="E1" s="19"/>
      <c r="F1" s="19"/>
    </row>
    <row r="2" spans="1:6" ht="15.75" x14ac:dyDescent="0.25">
      <c r="A2" s="29"/>
      <c r="B2" s="32" t="s">
        <v>93</v>
      </c>
      <c r="C2" s="22"/>
      <c r="D2" s="19"/>
      <c r="E2" s="19"/>
      <c r="F2" s="19"/>
    </row>
    <row r="3" spans="1:6" ht="15.75" x14ac:dyDescent="0.25">
      <c r="A3" s="29"/>
      <c r="B3" s="32" t="s">
        <v>94</v>
      </c>
      <c r="C3" s="22"/>
      <c r="D3" s="19"/>
      <c r="E3" s="19"/>
      <c r="F3" s="19"/>
    </row>
    <row r="4" spans="1:6" x14ac:dyDescent="0.25">
      <c r="A4" s="55" t="s">
        <v>689</v>
      </c>
      <c r="B4" s="55"/>
      <c r="C4" s="55"/>
      <c r="D4" s="55"/>
      <c r="E4" s="55"/>
      <c r="F4" s="55"/>
    </row>
    <row r="5" spans="1:6" x14ac:dyDescent="0.25">
      <c r="A5" s="56" t="s">
        <v>95</v>
      </c>
      <c r="B5" s="56"/>
      <c r="C5" s="56"/>
      <c r="D5" s="56"/>
      <c r="E5" s="56"/>
      <c r="F5" s="56"/>
    </row>
    <row r="6" spans="1:6" x14ac:dyDescent="0.25">
      <c r="A6" s="61" t="s">
        <v>692</v>
      </c>
      <c r="B6" s="61"/>
      <c r="C6" s="61"/>
      <c r="D6" s="61"/>
      <c r="E6" s="61"/>
      <c r="F6" s="61"/>
    </row>
    <row r="7" spans="1:6" x14ac:dyDescent="0.25">
      <c r="A7" s="33" t="s">
        <v>96</v>
      </c>
      <c r="B7" s="33" t="s">
        <v>693</v>
      </c>
      <c r="C7" s="33" t="s">
        <v>694</v>
      </c>
      <c r="D7" s="33" t="s">
        <v>695</v>
      </c>
      <c r="E7" s="33" t="s">
        <v>696</v>
      </c>
      <c r="F7" s="33" t="s">
        <v>697</v>
      </c>
    </row>
    <row r="8" spans="1:6" ht="56.25" x14ac:dyDescent="0.25">
      <c r="A8" s="23">
        <v>1</v>
      </c>
      <c r="B8" s="31" t="s">
        <v>97</v>
      </c>
      <c r="C8" s="30" t="s">
        <v>98</v>
      </c>
      <c r="D8" s="23" t="s">
        <v>99</v>
      </c>
      <c r="E8" s="23" t="s">
        <v>100</v>
      </c>
      <c r="F8" s="23" t="s">
        <v>101</v>
      </c>
    </row>
    <row r="9" spans="1:6" ht="45" x14ac:dyDescent="0.25">
      <c r="A9" s="23">
        <v>2</v>
      </c>
      <c r="B9" s="31" t="s">
        <v>97</v>
      </c>
      <c r="C9" s="30" t="s">
        <v>102</v>
      </c>
      <c r="D9" s="23" t="s">
        <v>103</v>
      </c>
      <c r="E9" s="23" t="s">
        <v>104</v>
      </c>
      <c r="F9" s="23" t="s">
        <v>105</v>
      </c>
    </row>
    <row r="10" spans="1:6" ht="22.5" x14ac:dyDescent="0.25">
      <c r="A10" s="24">
        <v>3</v>
      </c>
      <c r="B10" s="31" t="s">
        <v>97</v>
      </c>
      <c r="C10" s="30" t="s">
        <v>106</v>
      </c>
      <c r="D10" s="23" t="s">
        <v>107</v>
      </c>
      <c r="E10" s="23" t="s">
        <v>108</v>
      </c>
      <c r="F10" s="23" t="s">
        <v>101</v>
      </c>
    </row>
    <row r="11" spans="1:6" ht="33.75" x14ac:dyDescent="0.25">
      <c r="A11" s="24">
        <v>4</v>
      </c>
      <c r="B11" s="31" t="s">
        <v>97</v>
      </c>
      <c r="C11" s="30" t="s">
        <v>109</v>
      </c>
      <c r="D11" s="23" t="s">
        <v>110</v>
      </c>
      <c r="E11" s="23" t="s">
        <v>111</v>
      </c>
      <c r="F11" s="23" t="s">
        <v>112</v>
      </c>
    </row>
    <row r="12" spans="1:6" ht="22.5" x14ac:dyDescent="0.25">
      <c r="A12" s="54">
        <v>5</v>
      </c>
      <c r="B12" s="57" t="s">
        <v>97</v>
      </c>
      <c r="C12" s="30" t="s">
        <v>113</v>
      </c>
      <c r="D12" s="23" t="s">
        <v>114</v>
      </c>
      <c r="E12" s="23" t="s">
        <v>115</v>
      </c>
      <c r="F12" s="23" t="s">
        <v>116</v>
      </c>
    </row>
    <row r="13" spans="1:6" ht="22.5" x14ac:dyDescent="0.25">
      <c r="A13" s="54"/>
      <c r="B13" s="58"/>
      <c r="C13" s="30" t="s">
        <v>117</v>
      </c>
      <c r="D13" s="23" t="s">
        <v>114</v>
      </c>
      <c r="E13" s="23" t="s">
        <v>118</v>
      </c>
      <c r="F13" s="23" t="s">
        <v>119</v>
      </c>
    </row>
    <row r="14" spans="1:6" ht="22.5" x14ac:dyDescent="0.25">
      <c r="A14" s="24">
        <v>6</v>
      </c>
      <c r="B14" s="31" t="s">
        <v>97</v>
      </c>
      <c r="C14" s="30" t="s">
        <v>120</v>
      </c>
      <c r="D14" s="23" t="s">
        <v>121</v>
      </c>
      <c r="E14" s="23" t="s">
        <v>122</v>
      </c>
      <c r="F14" s="23" t="s">
        <v>123</v>
      </c>
    </row>
    <row r="15" spans="1:6" ht="22.5" x14ac:dyDescent="0.25">
      <c r="A15" s="24">
        <v>7</v>
      </c>
      <c r="B15" s="31" t="s">
        <v>97</v>
      </c>
      <c r="C15" s="30" t="s">
        <v>124</v>
      </c>
      <c r="D15" s="23" t="s">
        <v>125</v>
      </c>
      <c r="E15" s="23" t="s">
        <v>126</v>
      </c>
      <c r="F15" s="23" t="s">
        <v>123</v>
      </c>
    </row>
    <row r="16" spans="1:6" ht="33.75" x14ac:dyDescent="0.25">
      <c r="A16" s="24">
        <v>8</v>
      </c>
      <c r="B16" s="31" t="s">
        <v>97</v>
      </c>
      <c r="C16" s="30" t="s">
        <v>127</v>
      </c>
      <c r="D16" s="23" t="s">
        <v>128</v>
      </c>
      <c r="E16" s="23" t="s">
        <v>129</v>
      </c>
      <c r="F16" s="23" t="s">
        <v>130</v>
      </c>
    </row>
    <row r="17" spans="1:6" ht="33.75" x14ac:dyDescent="0.25">
      <c r="A17" s="24">
        <v>9</v>
      </c>
      <c r="B17" s="31" t="s">
        <v>97</v>
      </c>
      <c r="C17" s="30" t="s">
        <v>131</v>
      </c>
      <c r="D17" s="23" t="s">
        <v>132</v>
      </c>
      <c r="E17" s="23" t="s">
        <v>133</v>
      </c>
      <c r="F17" s="23" t="s">
        <v>130</v>
      </c>
    </row>
    <row r="18" spans="1:6" ht="33.75" x14ac:dyDescent="0.25">
      <c r="A18" s="24">
        <v>10</v>
      </c>
      <c r="B18" s="31" t="s">
        <v>97</v>
      </c>
      <c r="C18" s="30" t="s">
        <v>134</v>
      </c>
      <c r="D18" s="23" t="s">
        <v>135</v>
      </c>
      <c r="E18" s="23" t="s">
        <v>136</v>
      </c>
      <c r="F18" s="23" t="s">
        <v>137</v>
      </c>
    </row>
    <row r="19" spans="1:6" ht="45" x14ac:dyDescent="0.25">
      <c r="A19" s="24">
        <v>11</v>
      </c>
      <c r="B19" s="31" t="s">
        <v>97</v>
      </c>
      <c r="C19" s="30" t="s">
        <v>138</v>
      </c>
      <c r="D19" s="23" t="s">
        <v>139</v>
      </c>
      <c r="E19" s="23" t="s">
        <v>140</v>
      </c>
      <c r="F19" s="23" t="s">
        <v>141</v>
      </c>
    </row>
    <row r="20" spans="1:6" ht="22.5" x14ac:dyDescent="0.25">
      <c r="A20" s="24">
        <v>12</v>
      </c>
      <c r="B20" s="31" t="s">
        <v>142</v>
      </c>
      <c r="C20" s="30" t="s">
        <v>32</v>
      </c>
      <c r="D20" s="23" t="s">
        <v>143</v>
      </c>
      <c r="E20" s="23" t="s">
        <v>144</v>
      </c>
      <c r="F20" s="23" t="s">
        <v>145</v>
      </c>
    </row>
    <row r="21" spans="1:6" ht="33.75" x14ac:dyDescent="0.25">
      <c r="A21" s="24">
        <v>13</v>
      </c>
      <c r="B21" s="31" t="s">
        <v>97</v>
      </c>
      <c r="C21" s="30" t="s">
        <v>146</v>
      </c>
      <c r="D21" s="23" t="s">
        <v>147</v>
      </c>
      <c r="E21" s="23" t="s">
        <v>148</v>
      </c>
      <c r="F21" s="23" t="s">
        <v>149</v>
      </c>
    </row>
    <row r="22" spans="1:6" ht="67.5" x14ac:dyDescent="0.25">
      <c r="A22" s="24">
        <v>14</v>
      </c>
      <c r="B22" s="31" t="s">
        <v>97</v>
      </c>
      <c r="C22" s="30" t="s">
        <v>150</v>
      </c>
      <c r="D22" s="23" t="s">
        <v>151</v>
      </c>
      <c r="E22" s="23" t="s">
        <v>152</v>
      </c>
      <c r="F22" s="23" t="s">
        <v>153</v>
      </c>
    </row>
    <row r="23" spans="1:6" ht="22.5" x14ac:dyDescent="0.25">
      <c r="A23" s="24">
        <v>15</v>
      </c>
      <c r="B23" s="31" t="s">
        <v>97</v>
      </c>
      <c r="C23" s="30" t="s">
        <v>154</v>
      </c>
      <c r="D23" s="23" t="s">
        <v>155</v>
      </c>
      <c r="E23" s="23" t="s">
        <v>126</v>
      </c>
      <c r="F23" s="23" t="s">
        <v>123</v>
      </c>
    </row>
    <row r="24" spans="1:6" ht="33.75" x14ac:dyDescent="0.25">
      <c r="A24" s="23">
        <v>16</v>
      </c>
      <c r="B24" s="31" t="s">
        <v>97</v>
      </c>
      <c r="C24" s="30" t="s">
        <v>156</v>
      </c>
      <c r="D24" s="23" t="s">
        <v>157</v>
      </c>
      <c r="E24" s="23" t="s">
        <v>158</v>
      </c>
      <c r="F24" s="23" t="s">
        <v>153</v>
      </c>
    </row>
    <row r="25" spans="1:6" ht="33.75" x14ac:dyDescent="0.25">
      <c r="A25" s="24">
        <v>17</v>
      </c>
      <c r="B25" s="31" t="s">
        <v>97</v>
      </c>
      <c r="C25" s="30" t="s">
        <v>159</v>
      </c>
      <c r="D25" s="23" t="s">
        <v>160</v>
      </c>
      <c r="E25" s="23" t="s">
        <v>161</v>
      </c>
      <c r="F25" s="23" t="s">
        <v>123</v>
      </c>
    </row>
    <row r="26" spans="1:6" ht="33.75" x14ac:dyDescent="0.25">
      <c r="A26" s="24">
        <v>18</v>
      </c>
      <c r="B26" s="31" t="s">
        <v>97</v>
      </c>
      <c r="C26" s="30" t="s">
        <v>162</v>
      </c>
      <c r="D26" s="23" t="s">
        <v>163</v>
      </c>
      <c r="E26" s="23" t="s">
        <v>164</v>
      </c>
      <c r="F26" s="23" t="s">
        <v>123</v>
      </c>
    </row>
    <row r="27" spans="1:6" ht="22.5" x14ac:dyDescent="0.25">
      <c r="A27" s="24">
        <v>19</v>
      </c>
      <c r="B27" s="31" t="s">
        <v>97</v>
      </c>
      <c r="C27" s="30" t="s">
        <v>165</v>
      </c>
      <c r="D27" s="23" t="s">
        <v>166</v>
      </c>
      <c r="E27" s="25"/>
      <c r="F27" s="25"/>
    </row>
    <row r="28" spans="1:6" ht="33.75" x14ac:dyDescent="0.25">
      <c r="A28" s="24">
        <v>20</v>
      </c>
      <c r="B28" s="31" t="s">
        <v>97</v>
      </c>
      <c r="C28" s="30" t="s">
        <v>167</v>
      </c>
      <c r="D28" s="23" t="s">
        <v>168</v>
      </c>
      <c r="E28" s="23" t="s">
        <v>169</v>
      </c>
      <c r="F28" s="23" t="s">
        <v>170</v>
      </c>
    </row>
    <row r="29" spans="1:6" ht="22.5" x14ac:dyDescent="0.25">
      <c r="A29" s="59">
        <v>21</v>
      </c>
      <c r="B29" s="57" t="s">
        <v>97</v>
      </c>
      <c r="C29" s="30" t="s">
        <v>171</v>
      </c>
      <c r="D29" s="23" t="s">
        <v>172</v>
      </c>
      <c r="E29" s="25"/>
      <c r="F29" s="23" t="s">
        <v>173</v>
      </c>
    </row>
    <row r="30" spans="1:6" ht="22.5" x14ac:dyDescent="0.25">
      <c r="A30" s="59"/>
      <c r="B30" s="58"/>
      <c r="C30" s="30" t="s">
        <v>174</v>
      </c>
      <c r="D30" s="23" t="s">
        <v>175</v>
      </c>
      <c r="E30" s="23" t="s">
        <v>176</v>
      </c>
      <c r="F30" s="23" t="s">
        <v>177</v>
      </c>
    </row>
    <row r="31" spans="1:6" ht="33.75" x14ac:dyDescent="0.25">
      <c r="A31" s="24">
        <v>22</v>
      </c>
      <c r="B31" s="31" t="s">
        <v>97</v>
      </c>
      <c r="C31" s="30" t="s">
        <v>178</v>
      </c>
      <c r="D31" s="23" t="s">
        <v>179</v>
      </c>
      <c r="E31" s="23" t="s">
        <v>180</v>
      </c>
      <c r="F31" s="23" t="s">
        <v>181</v>
      </c>
    </row>
    <row r="32" spans="1:6" ht="22.5" x14ac:dyDescent="0.25">
      <c r="A32" s="24">
        <v>23</v>
      </c>
      <c r="B32" s="31" t="s">
        <v>97</v>
      </c>
      <c r="C32" s="30" t="s">
        <v>182</v>
      </c>
      <c r="D32" s="23" t="s">
        <v>183</v>
      </c>
      <c r="E32" s="23" t="s">
        <v>126</v>
      </c>
      <c r="F32" s="23" t="s">
        <v>123</v>
      </c>
    </row>
    <row r="33" spans="1:6" ht="33.75" x14ac:dyDescent="0.25">
      <c r="A33" s="24">
        <v>24</v>
      </c>
      <c r="B33" s="31" t="s">
        <v>97</v>
      </c>
      <c r="C33" s="30" t="s">
        <v>184</v>
      </c>
      <c r="D33" s="23" t="s">
        <v>185</v>
      </c>
      <c r="E33" s="23" t="s">
        <v>186</v>
      </c>
      <c r="F33" s="23" t="s">
        <v>123</v>
      </c>
    </row>
    <row r="34" spans="1:6" ht="22.5" x14ac:dyDescent="0.25">
      <c r="A34" s="24">
        <v>25</v>
      </c>
      <c r="B34" s="31" t="s">
        <v>97</v>
      </c>
      <c r="C34" s="30" t="s">
        <v>187</v>
      </c>
      <c r="D34" s="23" t="s">
        <v>188</v>
      </c>
      <c r="E34" s="23" t="s">
        <v>189</v>
      </c>
      <c r="F34" s="23" t="s">
        <v>123</v>
      </c>
    </row>
    <row r="35" spans="1:6" ht="33.75" x14ac:dyDescent="0.25">
      <c r="A35" s="24">
        <v>26</v>
      </c>
      <c r="B35" s="31" t="s">
        <v>97</v>
      </c>
      <c r="C35" s="30" t="s">
        <v>190</v>
      </c>
      <c r="D35" s="23" t="s">
        <v>191</v>
      </c>
      <c r="E35" s="23" t="s">
        <v>192</v>
      </c>
      <c r="F35" s="23" t="s">
        <v>193</v>
      </c>
    </row>
    <row r="36" spans="1:6" ht="45" x14ac:dyDescent="0.25">
      <c r="A36" s="24">
        <v>27</v>
      </c>
      <c r="B36" s="31" t="s">
        <v>97</v>
      </c>
      <c r="C36" s="30" t="s">
        <v>194</v>
      </c>
      <c r="D36" s="23" t="s">
        <v>195</v>
      </c>
      <c r="E36" s="23" t="s">
        <v>196</v>
      </c>
      <c r="F36" s="23" t="s">
        <v>197</v>
      </c>
    </row>
    <row r="37" spans="1:6" ht="45" x14ac:dyDescent="0.25">
      <c r="A37" s="24">
        <v>28</v>
      </c>
      <c r="B37" s="31" t="s">
        <v>97</v>
      </c>
      <c r="C37" s="30" t="s">
        <v>198</v>
      </c>
      <c r="D37" s="23" t="s">
        <v>199</v>
      </c>
      <c r="E37" s="23" t="s">
        <v>200</v>
      </c>
      <c r="F37" s="25"/>
    </row>
    <row r="38" spans="1:6" ht="22.5" x14ac:dyDescent="0.25">
      <c r="A38" s="24">
        <v>29</v>
      </c>
      <c r="B38" s="31" t="s">
        <v>97</v>
      </c>
      <c r="C38" s="30" t="s">
        <v>201</v>
      </c>
      <c r="D38" s="23" t="s">
        <v>202</v>
      </c>
      <c r="E38" s="23" t="s">
        <v>203</v>
      </c>
      <c r="F38" s="23" t="s">
        <v>204</v>
      </c>
    </row>
    <row r="39" spans="1:6" ht="33.75" x14ac:dyDescent="0.25">
      <c r="A39" s="54">
        <v>30</v>
      </c>
      <c r="B39" s="31" t="s">
        <v>97</v>
      </c>
      <c r="C39" s="30" t="s">
        <v>205</v>
      </c>
      <c r="D39" s="23" t="s">
        <v>206</v>
      </c>
      <c r="E39" s="23" t="s">
        <v>207</v>
      </c>
      <c r="F39" s="23" t="s">
        <v>208</v>
      </c>
    </row>
    <row r="40" spans="1:6" ht="45" x14ac:dyDescent="0.25">
      <c r="A40" s="54"/>
      <c r="B40" s="31" t="s">
        <v>97</v>
      </c>
      <c r="C40" s="30" t="s">
        <v>209</v>
      </c>
      <c r="D40" s="23" t="s">
        <v>210</v>
      </c>
      <c r="E40" s="23" t="s">
        <v>211</v>
      </c>
      <c r="F40" s="23" t="s">
        <v>208</v>
      </c>
    </row>
    <row r="41" spans="1:6" ht="22.5" x14ac:dyDescent="0.25">
      <c r="A41" s="24">
        <v>31</v>
      </c>
      <c r="B41" s="31" t="s">
        <v>97</v>
      </c>
      <c r="C41" s="30" t="s">
        <v>212</v>
      </c>
      <c r="D41" s="23" t="s">
        <v>213</v>
      </c>
      <c r="E41" s="23" t="s">
        <v>214</v>
      </c>
      <c r="F41" s="23" t="s">
        <v>208</v>
      </c>
    </row>
    <row r="42" spans="1:6" ht="33.75" x14ac:dyDescent="0.25">
      <c r="A42" s="24">
        <v>32</v>
      </c>
      <c r="B42" s="31" t="s">
        <v>97</v>
      </c>
      <c r="C42" s="30" t="s">
        <v>215</v>
      </c>
      <c r="D42" s="23" t="s">
        <v>216</v>
      </c>
      <c r="E42" s="23" t="s">
        <v>217</v>
      </c>
      <c r="F42" s="23" t="s">
        <v>208</v>
      </c>
    </row>
    <row r="43" spans="1:6" ht="22.5" x14ac:dyDescent="0.25">
      <c r="A43" s="54">
        <v>33</v>
      </c>
      <c r="B43" s="57" t="s">
        <v>97</v>
      </c>
      <c r="C43" s="30" t="s">
        <v>218</v>
      </c>
      <c r="D43" s="23" t="s">
        <v>219</v>
      </c>
      <c r="E43" s="23" t="s">
        <v>220</v>
      </c>
      <c r="F43" s="23" t="s">
        <v>221</v>
      </c>
    </row>
    <row r="44" spans="1:6" ht="22.5" x14ac:dyDescent="0.25">
      <c r="A44" s="54"/>
      <c r="B44" s="60"/>
      <c r="C44" s="30" t="s">
        <v>222</v>
      </c>
      <c r="D44" s="23" t="s">
        <v>223</v>
      </c>
      <c r="E44" s="23" t="s">
        <v>220</v>
      </c>
      <c r="F44" s="23" t="s">
        <v>224</v>
      </c>
    </row>
    <row r="45" spans="1:6" ht="33.75" x14ac:dyDescent="0.25">
      <c r="A45" s="54"/>
      <c r="B45" s="58"/>
      <c r="C45" s="30" t="s">
        <v>222</v>
      </c>
      <c r="D45" s="23" t="s">
        <v>225</v>
      </c>
      <c r="E45" s="23" t="s">
        <v>220</v>
      </c>
      <c r="F45" s="23" t="s">
        <v>226</v>
      </c>
    </row>
    <row r="46" spans="1:6" ht="22.5" x14ac:dyDescent="0.25">
      <c r="A46" s="25"/>
      <c r="B46" s="34"/>
      <c r="C46" s="31" t="s">
        <v>8</v>
      </c>
      <c r="D46" s="23" t="s">
        <v>227</v>
      </c>
      <c r="E46" s="23" t="s">
        <v>228</v>
      </c>
      <c r="F46" s="23" t="s">
        <v>228</v>
      </c>
    </row>
    <row r="47" spans="1:6" ht="22.5" x14ac:dyDescent="0.25">
      <c r="A47" s="26"/>
      <c r="B47" s="34"/>
      <c r="C47" s="30" t="s">
        <v>229</v>
      </c>
      <c r="D47" s="23" t="s">
        <v>230</v>
      </c>
      <c r="E47" s="23" t="s">
        <v>220</v>
      </c>
      <c r="F47" s="23" t="s">
        <v>231</v>
      </c>
    </row>
    <row r="48" spans="1:6" ht="33.75" x14ac:dyDescent="0.25">
      <c r="A48" s="54">
        <v>34</v>
      </c>
      <c r="B48" s="57" t="s">
        <v>97</v>
      </c>
      <c r="C48" s="30" t="s">
        <v>232</v>
      </c>
      <c r="D48" s="23" t="s">
        <v>233</v>
      </c>
      <c r="E48" s="23" t="s">
        <v>126</v>
      </c>
      <c r="F48" s="23" t="s">
        <v>234</v>
      </c>
    </row>
    <row r="49" spans="1:6" ht="33.75" x14ac:dyDescent="0.25">
      <c r="A49" s="54"/>
      <c r="B49" s="58"/>
      <c r="C49" s="30" t="s">
        <v>235</v>
      </c>
      <c r="D49" s="23" t="s">
        <v>236</v>
      </c>
      <c r="E49" s="23" t="s">
        <v>126</v>
      </c>
      <c r="F49" s="23" t="s">
        <v>237</v>
      </c>
    </row>
    <row r="50" spans="1:6" ht="33.75" x14ac:dyDescent="0.25">
      <c r="A50" s="24">
        <v>35</v>
      </c>
      <c r="B50" s="31" t="s">
        <v>97</v>
      </c>
      <c r="C50" s="30" t="s">
        <v>238</v>
      </c>
      <c r="D50" s="23" t="s">
        <v>239</v>
      </c>
      <c r="E50" s="23" t="s">
        <v>240</v>
      </c>
      <c r="F50" s="23" t="s">
        <v>149</v>
      </c>
    </row>
    <row r="51" spans="1:6" ht="33.75" x14ac:dyDescent="0.25">
      <c r="A51" s="24">
        <v>36</v>
      </c>
      <c r="B51" s="31" t="s">
        <v>97</v>
      </c>
      <c r="C51" s="30" t="s">
        <v>241</v>
      </c>
      <c r="D51" s="23" t="s">
        <v>242</v>
      </c>
      <c r="E51" s="23" t="s">
        <v>243</v>
      </c>
      <c r="F51" s="23" t="s">
        <v>149</v>
      </c>
    </row>
    <row r="52" spans="1:6" ht="22.5" x14ac:dyDescent="0.25">
      <c r="A52" s="24">
        <v>37</v>
      </c>
      <c r="B52" s="31" t="s">
        <v>97</v>
      </c>
      <c r="C52" s="30" t="s">
        <v>244</v>
      </c>
      <c r="D52" s="23" t="s">
        <v>245</v>
      </c>
      <c r="E52" s="23" t="s">
        <v>246</v>
      </c>
      <c r="F52" s="23" t="s">
        <v>123</v>
      </c>
    </row>
    <row r="53" spans="1:6" ht="33.75" x14ac:dyDescent="0.25">
      <c r="A53" s="24">
        <v>48</v>
      </c>
      <c r="B53" s="31" t="s">
        <v>97</v>
      </c>
      <c r="C53" s="30" t="s">
        <v>247</v>
      </c>
      <c r="D53" s="23" t="s">
        <v>248</v>
      </c>
      <c r="E53" s="23" t="s">
        <v>126</v>
      </c>
      <c r="F53" s="23" t="s">
        <v>123</v>
      </c>
    </row>
    <row r="54" spans="1:6" ht="33.75" x14ac:dyDescent="0.25">
      <c r="A54" s="24">
        <v>39</v>
      </c>
      <c r="B54" s="31" t="s">
        <v>97</v>
      </c>
      <c r="C54" s="30" t="s">
        <v>249</v>
      </c>
      <c r="D54" s="23" t="s">
        <v>250</v>
      </c>
      <c r="E54" s="23" t="s">
        <v>251</v>
      </c>
      <c r="F54" s="23" t="s">
        <v>252</v>
      </c>
    </row>
    <row r="55" spans="1:6" ht="33.75" x14ac:dyDescent="0.25">
      <c r="A55" s="24">
        <v>40</v>
      </c>
      <c r="B55" s="31" t="s">
        <v>97</v>
      </c>
      <c r="C55" s="30" t="s">
        <v>253</v>
      </c>
      <c r="D55" s="23" t="s">
        <v>254</v>
      </c>
      <c r="E55" s="23" t="s">
        <v>255</v>
      </c>
      <c r="F55" s="23" t="s">
        <v>123</v>
      </c>
    </row>
    <row r="56" spans="1:6" ht="56.25" x14ac:dyDescent="0.25">
      <c r="A56" s="24">
        <v>41</v>
      </c>
      <c r="B56" s="31" t="s">
        <v>97</v>
      </c>
      <c r="C56" s="30" t="s">
        <v>256</v>
      </c>
      <c r="D56" s="23" t="s">
        <v>257</v>
      </c>
      <c r="E56" s="23" t="s">
        <v>258</v>
      </c>
      <c r="F56" s="23" t="s">
        <v>259</v>
      </c>
    </row>
    <row r="57" spans="1:6" ht="33.75" x14ac:dyDescent="0.25">
      <c r="A57" s="24">
        <v>42</v>
      </c>
      <c r="B57" s="31" t="s">
        <v>97</v>
      </c>
      <c r="C57" s="30" t="s">
        <v>260</v>
      </c>
      <c r="D57" s="23" t="s">
        <v>261</v>
      </c>
      <c r="E57" s="23" t="s">
        <v>262</v>
      </c>
      <c r="F57" s="23" t="s">
        <v>263</v>
      </c>
    </row>
    <row r="58" spans="1:6" ht="33.75" x14ac:dyDescent="0.25">
      <c r="A58" s="24">
        <v>43</v>
      </c>
      <c r="B58" s="30" t="s">
        <v>264</v>
      </c>
      <c r="C58" s="30" t="s">
        <v>265</v>
      </c>
      <c r="D58" s="23" t="s">
        <v>266</v>
      </c>
      <c r="E58" s="23" t="s">
        <v>267</v>
      </c>
      <c r="F58" s="23" t="s">
        <v>123</v>
      </c>
    </row>
    <row r="59" spans="1:6" ht="33.75" x14ac:dyDescent="0.25">
      <c r="A59" s="24">
        <v>44</v>
      </c>
      <c r="B59" s="30" t="s">
        <v>264</v>
      </c>
      <c r="C59" s="30" t="s">
        <v>268</v>
      </c>
      <c r="D59" s="23" t="s">
        <v>269</v>
      </c>
      <c r="E59" s="23" t="s">
        <v>270</v>
      </c>
      <c r="F59" s="23" t="s">
        <v>208</v>
      </c>
    </row>
    <row r="60" spans="1:6" ht="33.75" x14ac:dyDescent="0.25">
      <c r="A60" s="24">
        <v>45</v>
      </c>
      <c r="B60" s="30" t="s">
        <v>264</v>
      </c>
      <c r="C60" s="30" t="s">
        <v>271</v>
      </c>
      <c r="D60" s="23" t="s">
        <v>272</v>
      </c>
      <c r="E60" s="23" t="s">
        <v>273</v>
      </c>
      <c r="F60" s="23" t="s">
        <v>177</v>
      </c>
    </row>
    <row r="61" spans="1:6" ht="22.5" x14ac:dyDescent="0.25">
      <c r="A61" s="24">
        <v>46</v>
      </c>
      <c r="B61" s="30" t="s">
        <v>264</v>
      </c>
      <c r="C61" s="30" t="s">
        <v>274</v>
      </c>
      <c r="D61" s="23" t="s">
        <v>275</v>
      </c>
      <c r="E61" s="23" t="s">
        <v>276</v>
      </c>
      <c r="F61" s="23" t="s">
        <v>123</v>
      </c>
    </row>
    <row r="62" spans="1:6" ht="22.5" x14ac:dyDescent="0.25">
      <c r="A62" s="24">
        <v>47</v>
      </c>
      <c r="B62" s="30" t="s">
        <v>264</v>
      </c>
      <c r="C62" s="30" t="s">
        <v>277</v>
      </c>
      <c r="D62" s="23" t="s">
        <v>278</v>
      </c>
      <c r="E62" s="23" t="s">
        <v>279</v>
      </c>
      <c r="F62" s="23" t="s">
        <v>123</v>
      </c>
    </row>
    <row r="63" spans="1:6" ht="22.5" x14ac:dyDescent="0.25">
      <c r="A63" s="24">
        <v>48</v>
      </c>
      <c r="B63" s="30" t="s">
        <v>264</v>
      </c>
      <c r="C63" s="30" t="s">
        <v>280</v>
      </c>
      <c r="D63" s="23" t="s">
        <v>281</v>
      </c>
      <c r="E63" s="27" t="s">
        <v>282</v>
      </c>
      <c r="F63" s="23" t="s">
        <v>283</v>
      </c>
    </row>
    <row r="64" spans="1:6" ht="67.5" x14ac:dyDescent="0.25">
      <c r="A64" s="24">
        <v>49</v>
      </c>
      <c r="B64" s="30" t="s">
        <v>264</v>
      </c>
      <c r="C64" s="30" t="s">
        <v>284</v>
      </c>
      <c r="D64" s="23" t="s">
        <v>285</v>
      </c>
      <c r="E64" s="23" t="s">
        <v>286</v>
      </c>
      <c r="F64" s="23" t="s">
        <v>208</v>
      </c>
    </row>
    <row r="65" spans="1:6" ht="22.5" x14ac:dyDescent="0.25">
      <c r="A65" s="24">
        <v>50</v>
      </c>
      <c r="B65" s="30" t="s">
        <v>264</v>
      </c>
      <c r="C65" s="30" t="s">
        <v>287</v>
      </c>
      <c r="D65" s="23" t="s">
        <v>288</v>
      </c>
      <c r="E65" s="23" t="s">
        <v>289</v>
      </c>
      <c r="F65" s="23" t="s">
        <v>208</v>
      </c>
    </row>
    <row r="66" spans="1:6" ht="22.5" x14ac:dyDescent="0.25">
      <c r="A66" s="24">
        <v>51</v>
      </c>
      <c r="B66" s="30" t="s">
        <v>264</v>
      </c>
      <c r="C66" s="30" t="s">
        <v>290</v>
      </c>
      <c r="D66" s="23" t="s">
        <v>291</v>
      </c>
      <c r="E66" s="23" t="s">
        <v>292</v>
      </c>
      <c r="F66" s="23" t="s">
        <v>208</v>
      </c>
    </row>
    <row r="67" spans="1:6" ht="22.5" x14ac:dyDescent="0.25">
      <c r="A67" s="24">
        <v>52</v>
      </c>
      <c r="B67" s="30" t="s">
        <v>264</v>
      </c>
      <c r="C67" s="30" t="s">
        <v>293</v>
      </c>
      <c r="D67" s="23" t="s">
        <v>294</v>
      </c>
      <c r="E67" s="23" t="s">
        <v>295</v>
      </c>
      <c r="F67" s="23" t="s">
        <v>177</v>
      </c>
    </row>
    <row r="68" spans="1:6" ht="33.75" x14ac:dyDescent="0.25">
      <c r="A68" s="24">
        <v>53</v>
      </c>
      <c r="B68" s="30" t="s">
        <v>264</v>
      </c>
      <c r="C68" s="30" t="s">
        <v>296</v>
      </c>
      <c r="D68" s="23" t="s">
        <v>297</v>
      </c>
      <c r="E68" s="23" t="s">
        <v>298</v>
      </c>
      <c r="F68" s="23" t="s">
        <v>123</v>
      </c>
    </row>
    <row r="69" spans="1:6" ht="22.5" x14ac:dyDescent="0.25">
      <c r="A69" s="24">
        <v>54</v>
      </c>
      <c r="B69" s="30" t="s">
        <v>264</v>
      </c>
      <c r="C69" s="30" t="s">
        <v>299</v>
      </c>
      <c r="D69" s="23" t="s">
        <v>300</v>
      </c>
      <c r="E69" s="23" t="s">
        <v>301</v>
      </c>
      <c r="F69" s="23" t="s">
        <v>123</v>
      </c>
    </row>
    <row r="70" spans="1:6" ht="33.75" x14ac:dyDescent="0.25">
      <c r="A70" s="24">
        <v>55</v>
      </c>
      <c r="B70" s="30" t="s">
        <v>264</v>
      </c>
      <c r="C70" s="30" t="s">
        <v>302</v>
      </c>
      <c r="D70" s="23" t="s">
        <v>303</v>
      </c>
      <c r="E70" s="23" t="s">
        <v>304</v>
      </c>
      <c r="F70" s="23" t="s">
        <v>123</v>
      </c>
    </row>
    <row r="71" spans="1:6" ht="45" x14ac:dyDescent="0.25">
      <c r="A71" s="24">
        <v>56</v>
      </c>
      <c r="B71" s="30" t="s">
        <v>264</v>
      </c>
      <c r="C71" s="30" t="s">
        <v>305</v>
      </c>
      <c r="D71" s="23" t="s">
        <v>306</v>
      </c>
      <c r="E71" s="23" t="s">
        <v>307</v>
      </c>
      <c r="F71" s="23" t="s">
        <v>208</v>
      </c>
    </row>
    <row r="72" spans="1:6" ht="22.5" x14ac:dyDescent="0.25">
      <c r="A72" s="24">
        <v>57</v>
      </c>
      <c r="B72" s="30" t="s">
        <v>264</v>
      </c>
      <c r="C72" s="30" t="s">
        <v>308</v>
      </c>
      <c r="D72" s="23" t="s">
        <v>309</v>
      </c>
      <c r="E72" s="23" t="s">
        <v>310</v>
      </c>
      <c r="F72" s="23" t="s">
        <v>252</v>
      </c>
    </row>
    <row r="73" spans="1:6" ht="33.75" x14ac:dyDescent="0.25">
      <c r="A73" s="54">
        <v>58</v>
      </c>
      <c r="B73" s="54" t="s">
        <v>264</v>
      </c>
      <c r="C73" s="30" t="s">
        <v>311</v>
      </c>
      <c r="D73" s="23" t="s">
        <v>312</v>
      </c>
      <c r="E73" s="23" t="s">
        <v>313</v>
      </c>
      <c r="F73" s="23" t="s">
        <v>314</v>
      </c>
    </row>
    <row r="74" spans="1:6" ht="33.75" x14ac:dyDescent="0.25">
      <c r="A74" s="54"/>
      <c r="B74" s="54"/>
      <c r="C74" s="30" t="s">
        <v>311</v>
      </c>
      <c r="D74" s="23" t="s">
        <v>315</v>
      </c>
      <c r="E74" s="23" t="s">
        <v>316</v>
      </c>
      <c r="F74" s="23" t="s">
        <v>317</v>
      </c>
    </row>
    <row r="75" spans="1:6" ht="33.75" x14ac:dyDescent="0.25">
      <c r="A75" s="24">
        <v>59</v>
      </c>
      <c r="B75" s="30" t="s">
        <v>264</v>
      </c>
      <c r="C75" s="30" t="s">
        <v>318</v>
      </c>
      <c r="D75" s="23" t="s">
        <v>319</v>
      </c>
      <c r="E75" s="23" t="s">
        <v>320</v>
      </c>
      <c r="F75" s="23" t="s">
        <v>123</v>
      </c>
    </row>
    <row r="76" spans="1:6" ht="22.5" x14ac:dyDescent="0.25">
      <c r="A76" s="24">
        <v>60</v>
      </c>
      <c r="B76" s="30" t="s">
        <v>264</v>
      </c>
      <c r="C76" s="30" t="s">
        <v>321</v>
      </c>
      <c r="D76" s="23" t="s">
        <v>322</v>
      </c>
      <c r="E76" s="23" t="s">
        <v>323</v>
      </c>
      <c r="F76" s="23" t="s">
        <v>324</v>
      </c>
    </row>
    <row r="77" spans="1:6" ht="22.5" x14ac:dyDescent="0.25">
      <c r="A77" s="54">
        <v>61</v>
      </c>
      <c r="B77" s="54" t="s">
        <v>325</v>
      </c>
      <c r="C77" s="30" t="s">
        <v>326</v>
      </c>
      <c r="D77" s="23" t="s">
        <v>327</v>
      </c>
      <c r="E77" s="23" t="s">
        <v>328</v>
      </c>
      <c r="F77" s="23" t="s">
        <v>252</v>
      </c>
    </row>
    <row r="78" spans="1:6" ht="22.5" x14ac:dyDescent="0.25">
      <c r="A78" s="54"/>
      <c r="B78" s="54"/>
      <c r="C78" s="30" t="s">
        <v>329</v>
      </c>
      <c r="D78" s="23" t="s">
        <v>330</v>
      </c>
      <c r="E78" s="23" t="s">
        <v>331</v>
      </c>
      <c r="F78" s="23" t="s">
        <v>252</v>
      </c>
    </row>
    <row r="79" spans="1:6" ht="22.5" x14ac:dyDescent="0.25">
      <c r="A79" s="24">
        <v>62</v>
      </c>
      <c r="B79" s="30" t="s">
        <v>264</v>
      </c>
      <c r="C79" s="30" t="s">
        <v>332</v>
      </c>
      <c r="D79" s="23" t="s">
        <v>333</v>
      </c>
      <c r="E79" s="23" t="s">
        <v>301</v>
      </c>
      <c r="F79" s="23" t="s">
        <v>123</v>
      </c>
    </row>
    <row r="80" spans="1:6" ht="22.5" x14ac:dyDescent="0.25">
      <c r="A80" s="24">
        <v>63</v>
      </c>
      <c r="B80" s="30" t="s">
        <v>264</v>
      </c>
      <c r="C80" s="30" t="s">
        <v>334</v>
      </c>
      <c r="D80" s="23" t="s">
        <v>335</v>
      </c>
      <c r="E80" s="23" t="s">
        <v>336</v>
      </c>
      <c r="F80" s="23" t="s">
        <v>337</v>
      </c>
    </row>
    <row r="81" spans="1:6" ht="33.75" x14ac:dyDescent="0.25">
      <c r="A81" s="24">
        <v>64</v>
      </c>
      <c r="B81" s="30" t="s">
        <v>264</v>
      </c>
      <c r="C81" s="30" t="s">
        <v>338</v>
      </c>
      <c r="D81" s="23" t="s">
        <v>339</v>
      </c>
      <c r="E81" s="23" t="s">
        <v>340</v>
      </c>
      <c r="F81" s="23" t="s">
        <v>123</v>
      </c>
    </row>
    <row r="82" spans="1:6" ht="78.75" x14ac:dyDescent="0.25">
      <c r="A82" s="24">
        <v>65</v>
      </c>
      <c r="B82" s="30" t="s">
        <v>264</v>
      </c>
      <c r="C82" s="30" t="s">
        <v>341</v>
      </c>
      <c r="D82" s="23" t="s">
        <v>257</v>
      </c>
      <c r="E82" s="23" t="s">
        <v>342</v>
      </c>
      <c r="F82" s="23" t="s">
        <v>343</v>
      </c>
    </row>
    <row r="83" spans="1:6" ht="22.5" x14ac:dyDescent="0.25">
      <c r="A83" s="24">
        <v>66</v>
      </c>
      <c r="B83" s="30" t="s">
        <v>264</v>
      </c>
      <c r="C83" s="30" t="s">
        <v>344</v>
      </c>
      <c r="D83" s="23" t="s">
        <v>345</v>
      </c>
      <c r="E83" s="23" t="s">
        <v>346</v>
      </c>
      <c r="F83" s="23" t="s">
        <v>123</v>
      </c>
    </row>
    <row r="84" spans="1:6" ht="22.5" x14ac:dyDescent="0.25">
      <c r="A84" s="24">
        <v>67</v>
      </c>
      <c r="B84" s="30" t="s">
        <v>264</v>
      </c>
      <c r="C84" s="30" t="s">
        <v>347</v>
      </c>
      <c r="D84" s="23" t="s">
        <v>348</v>
      </c>
      <c r="E84" s="26"/>
      <c r="F84" s="25"/>
    </row>
    <row r="85" spans="1:6" ht="45" x14ac:dyDescent="0.25">
      <c r="A85" s="24">
        <v>68</v>
      </c>
      <c r="B85" s="30" t="s">
        <v>349</v>
      </c>
      <c r="C85" s="30" t="s">
        <v>350</v>
      </c>
      <c r="D85" s="23" t="s">
        <v>351</v>
      </c>
      <c r="E85" s="23" t="s">
        <v>352</v>
      </c>
      <c r="F85" s="23" t="s">
        <v>123</v>
      </c>
    </row>
    <row r="86" spans="1:6" ht="33.75" x14ac:dyDescent="0.25">
      <c r="A86" s="24">
        <v>69</v>
      </c>
      <c r="B86" s="30" t="s">
        <v>349</v>
      </c>
      <c r="C86" s="30" t="s">
        <v>353</v>
      </c>
      <c r="D86" s="23" t="s">
        <v>354</v>
      </c>
      <c r="E86" s="23" t="s">
        <v>355</v>
      </c>
      <c r="F86" s="23" t="s">
        <v>123</v>
      </c>
    </row>
    <row r="87" spans="1:6" ht="22.5" x14ac:dyDescent="0.25">
      <c r="A87" s="24">
        <v>70</v>
      </c>
      <c r="B87" s="30" t="s">
        <v>349</v>
      </c>
      <c r="C87" s="30" t="s">
        <v>356</v>
      </c>
      <c r="D87" s="23" t="s">
        <v>357</v>
      </c>
      <c r="E87" s="23" t="s">
        <v>126</v>
      </c>
      <c r="F87" s="23" t="s">
        <v>123</v>
      </c>
    </row>
    <row r="88" spans="1:6" ht="22.5" x14ac:dyDescent="0.25">
      <c r="A88" s="24">
        <v>71</v>
      </c>
      <c r="B88" s="30" t="s">
        <v>349</v>
      </c>
      <c r="C88" s="30" t="s">
        <v>358</v>
      </c>
      <c r="D88" s="23" t="s">
        <v>359</v>
      </c>
      <c r="E88" s="23" t="s">
        <v>360</v>
      </c>
      <c r="F88" s="23" t="s">
        <v>208</v>
      </c>
    </row>
    <row r="89" spans="1:6" ht="22.5" x14ac:dyDescent="0.25">
      <c r="A89" s="24">
        <v>72</v>
      </c>
      <c r="B89" s="30" t="s">
        <v>349</v>
      </c>
      <c r="C89" s="30" t="s">
        <v>361</v>
      </c>
      <c r="D89" s="23" t="s">
        <v>362</v>
      </c>
      <c r="E89" s="23" t="s">
        <v>363</v>
      </c>
      <c r="F89" s="23" t="s">
        <v>364</v>
      </c>
    </row>
    <row r="90" spans="1:6" ht="45" x14ac:dyDescent="0.25">
      <c r="A90" s="24">
        <v>73</v>
      </c>
      <c r="B90" s="30" t="s">
        <v>349</v>
      </c>
      <c r="C90" s="30" t="s">
        <v>365</v>
      </c>
      <c r="D90" s="23" t="s">
        <v>366</v>
      </c>
      <c r="E90" s="23" t="s">
        <v>367</v>
      </c>
      <c r="F90" s="23" t="s">
        <v>368</v>
      </c>
    </row>
    <row r="91" spans="1:6" ht="22.5" x14ac:dyDescent="0.25">
      <c r="A91" s="24">
        <v>74</v>
      </c>
      <c r="B91" s="30" t="s">
        <v>349</v>
      </c>
      <c r="C91" s="30" t="s">
        <v>369</v>
      </c>
      <c r="D91" s="23" t="s">
        <v>370</v>
      </c>
      <c r="E91" s="23" t="s">
        <v>371</v>
      </c>
      <c r="F91" s="23" t="s">
        <v>372</v>
      </c>
    </row>
    <row r="92" spans="1:6" x14ac:dyDescent="0.25">
      <c r="A92" s="59">
        <v>75</v>
      </c>
      <c r="B92" s="35"/>
      <c r="C92" s="54" t="s">
        <v>373</v>
      </c>
      <c r="D92" s="23" t="s">
        <v>374</v>
      </c>
      <c r="E92" s="23" t="s">
        <v>301</v>
      </c>
      <c r="F92" s="23" t="s">
        <v>123</v>
      </c>
    </row>
    <row r="93" spans="1:6" x14ac:dyDescent="0.25">
      <c r="A93" s="59"/>
      <c r="B93" s="30" t="s">
        <v>349</v>
      </c>
      <c r="C93" s="54"/>
      <c r="D93" s="23" t="s">
        <v>375</v>
      </c>
      <c r="E93" s="23" t="s">
        <v>301</v>
      </c>
      <c r="F93" s="23" t="s">
        <v>123</v>
      </c>
    </row>
    <row r="94" spans="1:6" ht="22.5" x14ac:dyDescent="0.25">
      <c r="A94" s="24">
        <v>76</v>
      </c>
      <c r="B94" s="30" t="s">
        <v>349</v>
      </c>
      <c r="C94" s="30" t="s">
        <v>376</v>
      </c>
      <c r="D94" s="23" t="s">
        <v>377</v>
      </c>
      <c r="E94" s="23" t="s">
        <v>378</v>
      </c>
      <c r="F94" s="23" t="s">
        <v>379</v>
      </c>
    </row>
    <row r="95" spans="1:6" ht="22.5" x14ac:dyDescent="0.25">
      <c r="A95" s="24">
        <v>77</v>
      </c>
      <c r="B95" s="30" t="s">
        <v>349</v>
      </c>
      <c r="C95" s="30" t="s">
        <v>380</v>
      </c>
      <c r="D95" s="23" t="s">
        <v>381</v>
      </c>
      <c r="E95" s="23" t="s">
        <v>382</v>
      </c>
      <c r="F95" s="23" t="s">
        <v>383</v>
      </c>
    </row>
    <row r="96" spans="1:6" ht="22.5" x14ac:dyDescent="0.25">
      <c r="A96" s="24">
        <v>78</v>
      </c>
      <c r="B96" s="30" t="s">
        <v>349</v>
      </c>
      <c r="C96" s="30" t="s">
        <v>384</v>
      </c>
      <c r="D96" s="23" t="s">
        <v>385</v>
      </c>
      <c r="E96" s="23" t="s">
        <v>386</v>
      </c>
      <c r="F96" s="23" t="s">
        <v>123</v>
      </c>
    </row>
    <row r="97" spans="1:6" ht="33.75" x14ac:dyDescent="0.25">
      <c r="A97" s="24">
        <v>79</v>
      </c>
      <c r="B97" s="30" t="s">
        <v>349</v>
      </c>
      <c r="C97" s="30" t="s">
        <v>387</v>
      </c>
      <c r="D97" s="23" t="s">
        <v>388</v>
      </c>
      <c r="E97" s="23" t="s">
        <v>389</v>
      </c>
      <c r="F97" s="23" t="s">
        <v>208</v>
      </c>
    </row>
    <row r="98" spans="1:6" ht="33.75" x14ac:dyDescent="0.25">
      <c r="A98" s="24">
        <v>80</v>
      </c>
      <c r="B98" s="30" t="s">
        <v>349</v>
      </c>
      <c r="C98" s="30" t="s">
        <v>390</v>
      </c>
      <c r="D98" s="23" t="s">
        <v>391</v>
      </c>
      <c r="E98" s="23" t="s">
        <v>392</v>
      </c>
      <c r="F98" s="23" t="s">
        <v>208</v>
      </c>
    </row>
    <row r="99" spans="1:6" ht="33.75" x14ac:dyDescent="0.25">
      <c r="A99" s="24">
        <v>81</v>
      </c>
      <c r="B99" s="30" t="s">
        <v>349</v>
      </c>
      <c r="C99" s="30" t="s">
        <v>393</v>
      </c>
      <c r="D99" s="23" t="s">
        <v>394</v>
      </c>
      <c r="E99" s="25"/>
      <c r="F99" s="23" t="s">
        <v>123</v>
      </c>
    </row>
    <row r="100" spans="1:6" ht="45" x14ac:dyDescent="0.25">
      <c r="A100" s="24">
        <v>82</v>
      </c>
      <c r="B100" s="30" t="s">
        <v>349</v>
      </c>
      <c r="C100" s="30" t="s">
        <v>395</v>
      </c>
      <c r="D100" s="23" t="s">
        <v>396</v>
      </c>
      <c r="E100" s="25"/>
      <c r="F100" s="23" t="s">
        <v>123</v>
      </c>
    </row>
    <row r="101" spans="1:6" ht="22.5" x14ac:dyDescent="0.25">
      <c r="A101" s="24">
        <v>83</v>
      </c>
      <c r="B101" s="30" t="s">
        <v>349</v>
      </c>
      <c r="C101" s="30" t="s">
        <v>397</v>
      </c>
      <c r="D101" s="23" t="s">
        <v>398</v>
      </c>
      <c r="E101" s="23" t="s">
        <v>399</v>
      </c>
      <c r="F101" s="23" t="s">
        <v>208</v>
      </c>
    </row>
    <row r="102" spans="1:6" ht="22.5" x14ac:dyDescent="0.25">
      <c r="A102" s="24">
        <v>84</v>
      </c>
      <c r="B102" s="30" t="s">
        <v>349</v>
      </c>
      <c r="C102" s="30" t="s">
        <v>400</v>
      </c>
      <c r="D102" s="23" t="s">
        <v>401</v>
      </c>
      <c r="E102" s="23" t="s">
        <v>402</v>
      </c>
      <c r="F102" s="23" t="s">
        <v>403</v>
      </c>
    </row>
    <row r="103" spans="1:6" ht="33.75" x14ac:dyDescent="0.25">
      <c r="A103" s="24">
        <v>85</v>
      </c>
      <c r="B103" s="30" t="s">
        <v>349</v>
      </c>
      <c r="C103" s="30" t="s">
        <v>400</v>
      </c>
      <c r="D103" s="23" t="s">
        <v>404</v>
      </c>
      <c r="E103" s="23" t="s">
        <v>405</v>
      </c>
      <c r="F103" s="23" t="s">
        <v>177</v>
      </c>
    </row>
    <row r="104" spans="1:6" ht="22.5" x14ac:dyDescent="0.25">
      <c r="A104" s="24">
        <v>86</v>
      </c>
      <c r="B104" s="30" t="s">
        <v>349</v>
      </c>
      <c r="C104" s="30" t="s">
        <v>406</v>
      </c>
      <c r="D104" s="23" t="s">
        <v>407</v>
      </c>
      <c r="E104" s="23" t="s">
        <v>408</v>
      </c>
      <c r="F104" s="23" t="s">
        <v>409</v>
      </c>
    </row>
    <row r="105" spans="1:6" ht="22.5" x14ac:dyDescent="0.25">
      <c r="A105" s="24">
        <v>87</v>
      </c>
      <c r="B105" s="30" t="s">
        <v>349</v>
      </c>
      <c r="C105" s="30" t="s">
        <v>410</v>
      </c>
      <c r="D105" s="23" t="s">
        <v>411</v>
      </c>
      <c r="E105" s="23" t="s">
        <v>412</v>
      </c>
      <c r="F105" s="23" t="s">
        <v>413</v>
      </c>
    </row>
    <row r="106" spans="1:6" ht="45" x14ac:dyDescent="0.25">
      <c r="A106" s="24">
        <v>88</v>
      </c>
      <c r="B106" s="30" t="s">
        <v>349</v>
      </c>
      <c r="C106" s="30" t="s">
        <v>414</v>
      </c>
      <c r="D106" s="23" t="s">
        <v>415</v>
      </c>
      <c r="E106" s="24" t="s">
        <v>416</v>
      </c>
      <c r="F106" s="23" t="s">
        <v>208</v>
      </c>
    </row>
    <row r="107" spans="1:6" ht="22.5" x14ac:dyDescent="0.25">
      <c r="A107" s="24">
        <v>89</v>
      </c>
      <c r="B107" s="30" t="s">
        <v>417</v>
      </c>
      <c r="C107" s="30" t="s">
        <v>418</v>
      </c>
      <c r="D107" s="25"/>
      <c r="E107" s="25"/>
      <c r="F107" s="25"/>
    </row>
    <row r="108" spans="1:6" ht="56.25" x14ac:dyDescent="0.25">
      <c r="A108" s="24">
        <v>90</v>
      </c>
      <c r="B108" s="30" t="s">
        <v>417</v>
      </c>
      <c r="C108" s="30" t="s">
        <v>419</v>
      </c>
      <c r="D108" s="23" t="s">
        <v>420</v>
      </c>
      <c r="E108" s="23" t="s">
        <v>421</v>
      </c>
      <c r="F108" s="23" t="s">
        <v>422</v>
      </c>
    </row>
    <row r="109" spans="1:6" ht="33.75" x14ac:dyDescent="0.25">
      <c r="A109" s="54">
        <v>91</v>
      </c>
      <c r="B109" s="54" t="s">
        <v>417</v>
      </c>
      <c r="C109" s="30" t="s">
        <v>423</v>
      </c>
      <c r="D109" s="23" t="s">
        <v>424</v>
      </c>
      <c r="E109" s="23" t="s">
        <v>425</v>
      </c>
      <c r="F109" s="23" t="s">
        <v>208</v>
      </c>
    </row>
    <row r="110" spans="1:6" ht="45" x14ac:dyDescent="0.25">
      <c r="A110" s="54"/>
      <c r="B110" s="54"/>
      <c r="C110" s="30" t="s">
        <v>426</v>
      </c>
      <c r="D110" s="23" t="s">
        <v>427</v>
      </c>
      <c r="E110" s="23" t="s">
        <v>428</v>
      </c>
      <c r="F110" s="23" t="s">
        <v>429</v>
      </c>
    </row>
    <row r="111" spans="1:6" ht="33.75" x14ac:dyDescent="0.25">
      <c r="A111" s="24">
        <v>92</v>
      </c>
      <c r="B111" s="30" t="s">
        <v>417</v>
      </c>
      <c r="C111" s="30" t="s">
        <v>430</v>
      </c>
      <c r="D111" s="23" t="s">
        <v>431</v>
      </c>
      <c r="E111" s="23" t="s">
        <v>432</v>
      </c>
      <c r="F111" s="23" t="s">
        <v>208</v>
      </c>
    </row>
    <row r="112" spans="1:6" ht="33.75" x14ac:dyDescent="0.25">
      <c r="A112" s="24">
        <v>93</v>
      </c>
      <c r="B112" s="30" t="s">
        <v>417</v>
      </c>
      <c r="C112" s="30" t="s">
        <v>433</v>
      </c>
      <c r="D112" s="23" t="s">
        <v>434</v>
      </c>
      <c r="E112" s="23" t="s">
        <v>435</v>
      </c>
      <c r="F112" s="23" t="s">
        <v>436</v>
      </c>
    </row>
    <row r="113" spans="1:6" ht="33.75" x14ac:dyDescent="0.25">
      <c r="A113" s="24">
        <v>94</v>
      </c>
      <c r="B113" s="30" t="s">
        <v>417</v>
      </c>
      <c r="C113" s="30" t="s">
        <v>437</v>
      </c>
      <c r="D113" s="23" t="s">
        <v>438</v>
      </c>
      <c r="E113" s="23" t="s">
        <v>439</v>
      </c>
      <c r="F113" s="23" t="s">
        <v>208</v>
      </c>
    </row>
    <row r="114" spans="1:6" ht="22.5" x14ac:dyDescent="0.25">
      <c r="A114" s="24">
        <v>95</v>
      </c>
      <c r="B114" s="30" t="s">
        <v>417</v>
      </c>
      <c r="C114" s="30" t="s">
        <v>440</v>
      </c>
      <c r="D114" s="23" t="s">
        <v>441</v>
      </c>
      <c r="E114" s="23" t="s">
        <v>442</v>
      </c>
      <c r="F114" s="23" t="s">
        <v>208</v>
      </c>
    </row>
    <row r="115" spans="1:6" ht="45" x14ac:dyDescent="0.25">
      <c r="A115" s="24">
        <v>96</v>
      </c>
      <c r="B115" s="30" t="s">
        <v>417</v>
      </c>
      <c r="C115" s="30" t="s">
        <v>443</v>
      </c>
      <c r="D115" s="23" t="s">
        <v>444</v>
      </c>
      <c r="E115" s="23" t="s">
        <v>445</v>
      </c>
      <c r="F115" s="23" t="s">
        <v>409</v>
      </c>
    </row>
    <row r="116" spans="1:6" ht="33.75" x14ac:dyDescent="0.25">
      <c r="A116" s="24">
        <v>97</v>
      </c>
      <c r="B116" s="30" t="s">
        <v>417</v>
      </c>
      <c r="C116" s="30" t="s">
        <v>446</v>
      </c>
      <c r="D116" s="23" t="s">
        <v>447</v>
      </c>
      <c r="E116" s="23" t="s">
        <v>448</v>
      </c>
      <c r="F116" s="23" t="s">
        <v>123</v>
      </c>
    </row>
    <row r="117" spans="1:6" ht="22.5" x14ac:dyDescent="0.25">
      <c r="A117" s="24">
        <v>98</v>
      </c>
      <c r="B117" s="30" t="s">
        <v>417</v>
      </c>
      <c r="C117" s="30" t="s">
        <v>449</v>
      </c>
      <c r="D117" s="23" t="s">
        <v>450</v>
      </c>
      <c r="E117" s="23" t="s">
        <v>451</v>
      </c>
      <c r="F117" s="23" t="s">
        <v>123</v>
      </c>
    </row>
    <row r="118" spans="1:6" ht="33.75" x14ac:dyDescent="0.25">
      <c r="A118" s="24">
        <v>99</v>
      </c>
      <c r="B118" s="30" t="s">
        <v>417</v>
      </c>
      <c r="C118" s="30" t="s">
        <v>452</v>
      </c>
      <c r="D118" s="23" t="s">
        <v>453</v>
      </c>
      <c r="E118" s="23" t="s">
        <v>454</v>
      </c>
      <c r="F118" s="23" t="s">
        <v>413</v>
      </c>
    </row>
    <row r="119" spans="1:6" ht="33.75" x14ac:dyDescent="0.25">
      <c r="A119" s="24">
        <v>100</v>
      </c>
      <c r="B119" s="30" t="s">
        <v>417</v>
      </c>
      <c r="C119" s="30" t="s">
        <v>455</v>
      </c>
      <c r="D119" s="23" t="s">
        <v>456</v>
      </c>
      <c r="E119" s="25"/>
      <c r="F119" s="25"/>
    </row>
    <row r="120" spans="1:6" ht="33.75" x14ac:dyDescent="0.25">
      <c r="A120" s="24">
        <v>101</v>
      </c>
      <c r="B120" s="30" t="s">
        <v>417</v>
      </c>
      <c r="C120" s="30" t="s">
        <v>457</v>
      </c>
      <c r="D120" s="23" t="s">
        <v>458</v>
      </c>
      <c r="E120" s="23" t="s">
        <v>459</v>
      </c>
      <c r="F120" s="23" t="s">
        <v>460</v>
      </c>
    </row>
    <row r="121" spans="1:6" ht="45" x14ac:dyDescent="0.25">
      <c r="A121" s="24">
        <v>102</v>
      </c>
      <c r="B121" s="30" t="s">
        <v>417</v>
      </c>
      <c r="C121" s="30" t="s">
        <v>461</v>
      </c>
      <c r="D121" s="23" t="s">
        <v>462</v>
      </c>
      <c r="E121" s="23" t="s">
        <v>463</v>
      </c>
      <c r="F121" s="23" t="s">
        <v>464</v>
      </c>
    </row>
    <row r="122" spans="1:6" ht="33.75" x14ac:dyDescent="0.25">
      <c r="A122" s="23">
        <v>103</v>
      </c>
      <c r="B122" s="30" t="s">
        <v>417</v>
      </c>
      <c r="C122" s="30" t="s">
        <v>465</v>
      </c>
      <c r="D122" s="23" t="s">
        <v>466</v>
      </c>
      <c r="E122" s="23" t="s">
        <v>467</v>
      </c>
      <c r="F122" s="23" t="s">
        <v>468</v>
      </c>
    </row>
    <row r="123" spans="1:6" ht="45" x14ac:dyDescent="0.25">
      <c r="A123" s="24">
        <v>104</v>
      </c>
      <c r="B123" s="30" t="s">
        <v>417</v>
      </c>
      <c r="C123" s="30" t="s">
        <v>469</v>
      </c>
      <c r="D123" s="23" t="s">
        <v>470</v>
      </c>
      <c r="E123" s="23" t="s">
        <v>471</v>
      </c>
      <c r="F123" s="23" t="s">
        <v>472</v>
      </c>
    </row>
    <row r="124" spans="1:6" ht="22.5" x14ac:dyDescent="0.25">
      <c r="A124" s="24">
        <v>105</v>
      </c>
      <c r="B124" s="30" t="s">
        <v>417</v>
      </c>
      <c r="C124" s="30" t="s">
        <v>473</v>
      </c>
      <c r="D124" s="23" t="s">
        <v>474</v>
      </c>
      <c r="E124" s="25"/>
      <c r="F124" s="23" t="s">
        <v>475</v>
      </c>
    </row>
    <row r="125" spans="1:6" ht="33.75" x14ac:dyDescent="0.25">
      <c r="A125" s="24">
        <v>106</v>
      </c>
      <c r="B125" s="30" t="s">
        <v>417</v>
      </c>
      <c r="C125" s="30" t="s">
        <v>476</v>
      </c>
      <c r="D125" s="23" t="s">
        <v>477</v>
      </c>
      <c r="E125" s="24" t="s">
        <v>478</v>
      </c>
      <c r="F125" s="23" t="s">
        <v>479</v>
      </c>
    </row>
    <row r="126" spans="1:6" ht="33.75" x14ac:dyDescent="0.25">
      <c r="A126" s="54">
        <v>107</v>
      </c>
      <c r="B126" s="30" t="s">
        <v>480</v>
      </c>
      <c r="C126" s="30" t="s">
        <v>481</v>
      </c>
      <c r="D126" s="23" t="s">
        <v>482</v>
      </c>
      <c r="E126" s="23" t="s">
        <v>483</v>
      </c>
      <c r="F126" s="23" t="s">
        <v>484</v>
      </c>
    </row>
    <row r="127" spans="1:6" ht="33.75" x14ac:dyDescent="0.25">
      <c r="A127" s="54"/>
      <c r="B127" s="30" t="s">
        <v>480</v>
      </c>
      <c r="C127" s="30" t="s">
        <v>481</v>
      </c>
      <c r="D127" s="23" t="s">
        <v>482</v>
      </c>
      <c r="E127" s="23" t="s">
        <v>483</v>
      </c>
      <c r="F127" s="23" t="s">
        <v>484</v>
      </c>
    </row>
    <row r="128" spans="1:6" ht="33.75" x14ac:dyDescent="0.25">
      <c r="A128" s="54"/>
      <c r="B128" s="30" t="s">
        <v>480</v>
      </c>
      <c r="C128" s="30" t="s">
        <v>481</v>
      </c>
      <c r="D128" s="23" t="s">
        <v>482</v>
      </c>
      <c r="E128" s="23" t="s">
        <v>483</v>
      </c>
      <c r="F128" s="23" t="s">
        <v>484</v>
      </c>
    </row>
    <row r="129" spans="1:6" ht="33.75" x14ac:dyDescent="0.25">
      <c r="A129" s="54"/>
      <c r="B129" s="30" t="s">
        <v>480</v>
      </c>
      <c r="C129" s="30" t="s">
        <v>481</v>
      </c>
      <c r="D129" s="23" t="s">
        <v>482</v>
      </c>
      <c r="E129" s="23" t="s">
        <v>485</v>
      </c>
      <c r="F129" s="23" t="s">
        <v>484</v>
      </c>
    </row>
    <row r="130" spans="1:6" ht="33.75" x14ac:dyDescent="0.25">
      <c r="A130" s="54"/>
      <c r="B130" s="30" t="s">
        <v>480</v>
      </c>
      <c r="C130" s="30" t="s">
        <v>481</v>
      </c>
      <c r="D130" s="23" t="s">
        <v>486</v>
      </c>
      <c r="E130" s="23" t="s">
        <v>487</v>
      </c>
      <c r="F130" s="23" t="s">
        <v>484</v>
      </c>
    </row>
    <row r="131" spans="1:6" ht="33.75" x14ac:dyDescent="0.25">
      <c r="A131" s="54"/>
      <c r="B131" s="30" t="s">
        <v>480</v>
      </c>
      <c r="C131" s="30" t="s">
        <v>481</v>
      </c>
      <c r="D131" s="23" t="s">
        <v>488</v>
      </c>
      <c r="E131" s="23" t="s">
        <v>489</v>
      </c>
      <c r="F131" s="23" t="s">
        <v>484</v>
      </c>
    </row>
    <row r="132" spans="1:6" ht="33.75" x14ac:dyDescent="0.25">
      <c r="A132" s="54"/>
      <c r="B132" s="30" t="s">
        <v>480</v>
      </c>
      <c r="C132" s="30" t="s">
        <v>481</v>
      </c>
      <c r="D132" s="23" t="s">
        <v>490</v>
      </c>
      <c r="E132" s="23" t="s">
        <v>491</v>
      </c>
      <c r="F132" s="23" t="s">
        <v>492</v>
      </c>
    </row>
    <row r="133" spans="1:6" ht="33.75" x14ac:dyDescent="0.25">
      <c r="A133" s="54"/>
      <c r="B133" s="30" t="s">
        <v>480</v>
      </c>
      <c r="C133" s="30" t="s">
        <v>481</v>
      </c>
      <c r="D133" s="23" t="s">
        <v>493</v>
      </c>
      <c r="E133" s="23" t="s">
        <v>494</v>
      </c>
      <c r="F133" s="23" t="s">
        <v>492</v>
      </c>
    </row>
    <row r="134" spans="1:6" ht="33.75" x14ac:dyDescent="0.25">
      <c r="A134" s="24">
        <v>108</v>
      </c>
      <c r="B134" s="30" t="s">
        <v>480</v>
      </c>
      <c r="C134" s="30" t="s">
        <v>495</v>
      </c>
      <c r="D134" s="24" t="s">
        <v>496</v>
      </c>
      <c r="E134" s="23" t="s">
        <v>497</v>
      </c>
      <c r="F134" s="23" t="s">
        <v>498</v>
      </c>
    </row>
    <row r="135" spans="1:6" ht="33.75" x14ac:dyDescent="0.25">
      <c r="A135" s="24">
        <v>109</v>
      </c>
      <c r="B135" s="30" t="s">
        <v>480</v>
      </c>
      <c r="C135" s="30" t="s">
        <v>499</v>
      </c>
      <c r="D135" s="24" t="s">
        <v>500</v>
      </c>
      <c r="E135" s="23" t="s">
        <v>501</v>
      </c>
      <c r="F135" s="23" t="s">
        <v>502</v>
      </c>
    </row>
    <row r="136" spans="1:6" ht="22.5" x14ac:dyDescent="0.25">
      <c r="A136" s="24">
        <v>110</v>
      </c>
      <c r="B136" s="30" t="s">
        <v>480</v>
      </c>
      <c r="C136" s="30" t="s">
        <v>503</v>
      </c>
      <c r="D136" s="24" t="s">
        <v>504</v>
      </c>
      <c r="E136" s="24" t="s">
        <v>505</v>
      </c>
      <c r="F136" s="23" t="s">
        <v>123</v>
      </c>
    </row>
    <row r="137" spans="1:6" ht="33.75" x14ac:dyDescent="0.25">
      <c r="A137" s="24">
        <v>111</v>
      </c>
      <c r="B137" s="30" t="s">
        <v>480</v>
      </c>
      <c r="C137" s="30" t="s">
        <v>506</v>
      </c>
      <c r="D137" s="24" t="s">
        <v>507</v>
      </c>
      <c r="E137" s="23" t="s">
        <v>508</v>
      </c>
      <c r="F137" s="23" t="s">
        <v>509</v>
      </c>
    </row>
    <row r="138" spans="1:6" ht="22.5" x14ac:dyDescent="0.25">
      <c r="A138" s="24">
        <v>112</v>
      </c>
      <c r="B138" s="30" t="s">
        <v>480</v>
      </c>
      <c r="C138" s="30" t="s">
        <v>510</v>
      </c>
      <c r="D138" s="23" t="s">
        <v>511</v>
      </c>
      <c r="E138" s="23" t="s">
        <v>512</v>
      </c>
      <c r="F138" s="23" t="s">
        <v>177</v>
      </c>
    </row>
    <row r="139" spans="1:6" ht="22.5" x14ac:dyDescent="0.25">
      <c r="A139" s="24">
        <v>113</v>
      </c>
      <c r="B139" s="30" t="s">
        <v>480</v>
      </c>
      <c r="C139" s="30" t="s">
        <v>513</v>
      </c>
      <c r="D139" s="24" t="s">
        <v>514</v>
      </c>
      <c r="E139" s="24" t="s">
        <v>515</v>
      </c>
      <c r="F139" s="23" t="s">
        <v>123</v>
      </c>
    </row>
    <row r="140" spans="1:6" ht="33.75" x14ac:dyDescent="0.25">
      <c r="A140" s="24">
        <v>114</v>
      </c>
      <c r="B140" s="30" t="s">
        <v>480</v>
      </c>
      <c r="C140" s="30" t="s">
        <v>516</v>
      </c>
      <c r="D140" s="23" t="s">
        <v>517</v>
      </c>
      <c r="E140" s="23" t="s">
        <v>518</v>
      </c>
      <c r="F140" s="23" t="s">
        <v>519</v>
      </c>
    </row>
    <row r="141" spans="1:6" ht="56.25" x14ac:dyDescent="0.25">
      <c r="A141" s="24">
        <v>115</v>
      </c>
      <c r="B141" s="30" t="s">
        <v>480</v>
      </c>
      <c r="C141" s="30" t="s">
        <v>520</v>
      </c>
      <c r="D141" s="24" t="s">
        <v>521</v>
      </c>
      <c r="E141" s="23" t="s">
        <v>522</v>
      </c>
      <c r="F141" s="23" t="s">
        <v>523</v>
      </c>
    </row>
    <row r="142" spans="1:6" ht="33.75" x14ac:dyDescent="0.25">
      <c r="A142" s="24">
        <v>116</v>
      </c>
      <c r="B142" s="30" t="s">
        <v>480</v>
      </c>
      <c r="C142" s="30" t="s">
        <v>524</v>
      </c>
      <c r="D142" s="24" t="s">
        <v>525</v>
      </c>
      <c r="E142" s="24" t="s">
        <v>526</v>
      </c>
      <c r="F142" s="23" t="s">
        <v>123</v>
      </c>
    </row>
    <row r="143" spans="1:6" ht="33.75" x14ac:dyDescent="0.25">
      <c r="A143" s="24">
        <v>117</v>
      </c>
      <c r="B143" s="30" t="s">
        <v>480</v>
      </c>
      <c r="C143" s="30" t="s">
        <v>527</v>
      </c>
      <c r="D143" s="24" t="s">
        <v>528</v>
      </c>
      <c r="E143" s="24" t="s">
        <v>529</v>
      </c>
      <c r="F143" s="25"/>
    </row>
    <row r="144" spans="1:6" ht="33.75" x14ac:dyDescent="0.25">
      <c r="A144" s="24">
        <v>118</v>
      </c>
      <c r="B144" s="30" t="s">
        <v>480</v>
      </c>
      <c r="C144" s="30" t="s">
        <v>530</v>
      </c>
      <c r="D144" s="24" t="s">
        <v>531</v>
      </c>
      <c r="E144" s="23" t="s">
        <v>532</v>
      </c>
      <c r="F144" s="23" t="s">
        <v>533</v>
      </c>
    </row>
    <row r="145" spans="1:6" ht="33.75" x14ac:dyDescent="0.25">
      <c r="A145" s="24">
        <v>119</v>
      </c>
      <c r="B145" s="30" t="s">
        <v>480</v>
      </c>
      <c r="C145" s="30" t="s">
        <v>534</v>
      </c>
      <c r="D145" s="23" t="s">
        <v>535</v>
      </c>
      <c r="E145" s="23" t="s">
        <v>536</v>
      </c>
      <c r="F145" s="23" t="s">
        <v>537</v>
      </c>
    </row>
    <row r="146" spans="1:6" ht="22.5" x14ac:dyDescent="0.25">
      <c r="A146" s="24">
        <v>120</v>
      </c>
      <c r="B146" s="30" t="s">
        <v>480</v>
      </c>
      <c r="C146" s="30" t="s">
        <v>538</v>
      </c>
      <c r="D146" s="23" t="s">
        <v>539</v>
      </c>
      <c r="E146" s="23" t="s">
        <v>540</v>
      </c>
      <c r="F146" s="23" t="s">
        <v>177</v>
      </c>
    </row>
    <row r="147" spans="1:6" ht="56.25" x14ac:dyDescent="0.25">
      <c r="A147" s="24">
        <v>121</v>
      </c>
      <c r="B147" s="30" t="s">
        <v>480</v>
      </c>
      <c r="C147" s="30" t="s">
        <v>541</v>
      </c>
      <c r="D147" s="23" t="s">
        <v>542</v>
      </c>
      <c r="E147" s="23" t="s">
        <v>543</v>
      </c>
      <c r="F147" s="23" t="s">
        <v>544</v>
      </c>
    </row>
    <row r="148" spans="1:6" ht="33.75" x14ac:dyDescent="0.25">
      <c r="A148" s="54">
        <v>122</v>
      </c>
      <c r="B148" s="54" t="s">
        <v>480</v>
      </c>
      <c r="C148" s="30" t="s">
        <v>545</v>
      </c>
      <c r="D148" s="23" t="s">
        <v>546</v>
      </c>
      <c r="E148" s="23" t="s">
        <v>547</v>
      </c>
      <c r="F148" s="23" t="s">
        <v>548</v>
      </c>
    </row>
    <row r="149" spans="1:6" ht="33.75" x14ac:dyDescent="0.25">
      <c r="A149" s="54"/>
      <c r="B149" s="54"/>
      <c r="C149" s="30" t="s">
        <v>545</v>
      </c>
      <c r="D149" s="25"/>
      <c r="E149" s="23" t="s">
        <v>549</v>
      </c>
      <c r="F149" s="23" t="s">
        <v>422</v>
      </c>
    </row>
    <row r="150" spans="1:6" ht="33.75" x14ac:dyDescent="0.25">
      <c r="A150" s="23">
        <v>123</v>
      </c>
      <c r="B150" s="30" t="s">
        <v>550</v>
      </c>
      <c r="C150" s="30" t="s">
        <v>551</v>
      </c>
      <c r="D150" s="23" t="s">
        <v>552</v>
      </c>
      <c r="E150" s="23" t="s">
        <v>553</v>
      </c>
      <c r="F150" s="23" t="s">
        <v>554</v>
      </c>
    </row>
    <row r="151" spans="1:6" ht="22.5" x14ac:dyDescent="0.25">
      <c r="A151" s="54">
        <v>124</v>
      </c>
      <c r="B151" s="35"/>
      <c r="C151" s="30" t="s">
        <v>555</v>
      </c>
      <c r="D151" s="26"/>
      <c r="E151" s="23" t="s">
        <v>556</v>
      </c>
      <c r="F151" s="23" t="s">
        <v>557</v>
      </c>
    </row>
    <row r="152" spans="1:6" ht="33.75" x14ac:dyDescent="0.25">
      <c r="A152" s="54"/>
      <c r="B152" s="30" t="s">
        <v>480</v>
      </c>
      <c r="C152" s="30" t="s">
        <v>558</v>
      </c>
      <c r="D152" s="26"/>
      <c r="E152" s="23" t="s">
        <v>559</v>
      </c>
      <c r="F152" s="23" t="s">
        <v>197</v>
      </c>
    </row>
    <row r="153" spans="1:6" ht="33.75" x14ac:dyDescent="0.25">
      <c r="A153" s="54">
        <v>125</v>
      </c>
      <c r="B153" s="54" t="s">
        <v>480</v>
      </c>
      <c r="C153" s="30" t="s">
        <v>560</v>
      </c>
      <c r="D153" s="23" t="s">
        <v>561</v>
      </c>
      <c r="E153" s="23" t="s">
        <v>562</v>
      </c>
      <c r="F153" s="23" t="s">
        <v>422</v>
      </c>
    </row>
    <row r="154" spans="1:6" ht="33.75" x14ac:dyDescent="0.25">
      <c r="A154" s="54"/>
      <c r="B154" s="54"/>
      <c r="C154" s="30" t="s">
        <v>563</v>
      </c>
      <c r="D154" s="23" t="s">
        <v>564</v>
      </c>
      <c r="E154" s="23" t="s">
        <v>565</v>
      </c>
      <c r="F154" s="23" t="s">
        <v>422</v>
      </c>
    </row>
    <row r="155" spans="1:6" ht="33.75" x14ac:dyDescent="0.25">
      <c r="A155" s="54"/>
      <c r="B155" s="54"/>
      <c r="C155" s="30" t="s">
        <v>563</v>
      </c>
      <c r="D155" s="23" t="s">
        <v>566</v>
      </c>
      <c r="E155" s="23" t="s">
        <v>567</v>
      </c>
      <c r="F155" s="23" t="s">
        <v>252</v>
      </c>
    </row>
    <row r="156" spans="1:6" ht="33.75" x14ac:dyDescent="0.25">
      <c r="A156" s="54"/>
      <c r="B156" s="35"/>
      <c r="C156" s="30" t="s">
        <v>563</v>
      </c>
      <c r="D156" s="23" t="s">
        <v>568</v>
      </c>
      <c r="E156" s="23" t="s">
        <v>569</v>
      </c>
      <c r="F156" s="23" t="s">
        <v>422</v>
      </c>
    </row>
    <row r="157" spans="1:6" ht="29.25" customHeight="1" x14ac:dyDescent="0.25">
      <c r="A157" s="24">
        <v>126</v>
      </c>
      <c r="B157" s="30" t="s">
        <v>480</v>
      </c>
      <c r="C157" s="30" t="s">
        <v>570</v>
      </c>
      <c r="D157" s="24" t="s">
        <v>571</v>
      </c>
      <c r="E157" s="30" t="s">
        <v>572</v>
      </c>
      <c r="F157" s="23" t="s">
        <v>123</v>
      </c>
    </row>
    <row r="158" spans="1:6" ht="37.5" customHeight="1" x14ac:dyDescent="0.25">
      <c r="A158" s="24">
        <v>127</v>
      </c>
      <c r="B158" s="30" t="s">
        <v>480</v>
      </c>
      <c r="C158" s="30" t="s">
        <v>573</v>
      </c>
      <c r="D158" s="30" t="s">
        <v>574</v>
      </c>
      <c r="E158" s="30" t="s">
        <v>575</v>
      </c>
      <c r="F158" s="23" t="s">
        <v>177</v>
      </c>
    </row>
    <row r="159" spans="1:6" ht="22.5" x14ac:dyDescent="0.25">
      <c r="A159" s="24">
        <v>128</v>
      </c>
      <c r="B159" s="30" t="s">
        <v>480</v>
      </c>
      <c r="C159" s="30" t="s">
        <v>576</v>
      </c>
      <c r="D159" s="30" t="s">
        <v>577</v>
      </c>
      <c r="E159" s="30" t="s">
        <v>578</v>
      </c>
      <c r="F159" s="23" t="s">
        <v>177</v>
      </c>
    </row>
    <row r="160" spans="1:6" ht="33.75" x14ac:dyDescent="0.25">
      <c r="A160" s="24">
        <v>129</v>
      </c>
      <c r="B160" s="30" t="s">
        <v>480</v>
      </c>
      <c r="C160" s="30" t="s">
        <v>579</v>
      </c>
      <c r="D160" s="30" t="s">
        <v>580</v>
      </c>
      <c r="E160" s="30" t="s">
        <v>581</v>
      </c>
      <c r="F160" s="25"/>
    </row>
    <row r="161" spans="1:6" ht="33.75" x14ac:dyDescent="0.25">
      <c r="A161" s="24">
        <v>130</v>
      </c>
      <c r="B161" s="30" t="s">
        <v>480</v>
      </c>
      <c r="C161" s="30" t="s">
        <v>579</v>
      </c>
      <c r="D161" s="30" t="s">
        <v>582</v>
      </c>
      <c r="E161" s="30" t="s">
        <v>581</v>
      </c>
      <c r="F161" s="25"/>
    </row>
    <row r="162" spans="1:6" ht="33.75" x14ac:dyDescent="0.25">
      <c r="A162" s="24">
        <v>131</v>
      </c>
      <c r="B162" s="30" t="s">
        <v>480</v>
      </c>
      <c r="C162" s="30" t="s">
        <v>579</v>
      </c>
      <c r="D162" s="30" t="s">
        <v>583</v>
      </c>
      <c r="E162" s="30" t="s">
        <v>581</v>
      </c>
      <c r="F162" s="25"/>
    </row>
    <row r="163" spans="1:6" ht="56.25" x14ac:dyDescent="0.25">
      <c r="A163" s="24">
        <v>132</v>
      </c>
      <c r="B163" s="30" t="s">
        <v>480</v>
      </c>
      <c r="C163" s="30" t="s">
        <v>584</v>
      </c>
      <c r="D163" s="24" t="s">
        <v>585</v>
      </c>
      <c r="E163" s="24" t="s">
        <v>586</v>
      </c>
      <c r="F163" s="23" t="s">
        <v>587</v>
      </c>
    </row>
    <row r="164" spans="1:6" ht="33.75" x14ac:dyDescent="0.25">
      <c r="A164" s="24">
        <v>133</v>
      </c>
      <c r="B164" s="30" t="s">
        <v>588</v>
      </c>
      <c r="C164" s="30" t="s">
        <v>589</v>
      </c>
      <c r="D164" s="23" t="s">
        <v>590</v>
      </c>
      <c r="E164" s="23" t="s">
        <v>591</v>
      </c>
      <c r="F164" s="23" t="s">
        <v>592</v>
      </c>
    </row>
    <row r="165" spans="1:6" ht="33.75" x14ac:dyDescent="0.25">
      <c r="A165" s="24">
        <v>134</v>
      </c>
      <c r="B165" s="30" t="s">
        <v>588</v>
      </c>
      <c r="C165" s="30" t="s">
        <v>593</v>
      </c>
      <c r="D165" s="23" t="s">
        <v>594</v>
      </c>
      <c r="E165" s="23" t="s">
        <v>595</v>
      </c>
      <c r="F165" s="25"/>
    </row>
    <row r="166" spans="1:6" ht="22.5" x14ac:dyDescent="0.25">
      <c r="A166" s="24">
        <v>135</v>
      </c>
      <c r="B166" s="30" t="s">
        <v>588</v>
      </c>
      <c r="C166" s="30" t="s">
        <v>596</v>
      </c>
      <c r="D166" s="23" t="s">
        <v>597</v>
      </c>
      <c r="E166" s="23" t="s">
        <v>598</v>
      </c>
      <c r="F166" s="23" t="s">
        <v>208</v>
      </c>
    </row>
    <row r="167" spans="1:6" ht="33.75" x14ac:dyDescent="0.25">
      <c r="A167" s="24">
        <v>136</v>
      </c>
      <c r="B167" s="30" t="s">
        <v>588</v>
      </c>
      <c r="C167" s="30" t="s">
        <v>599</v>
      </c>
      <c r="D167" s="23" t="s">
        <v>600</v>
      </c>
      <c r="E167" s="23" t="s">
        <v>601</v>
      </c>
      <c r="F167" s="23" t="s">
        <v>123</v>
      </c>
    </row>
    <row r="168" spans="1:6" ht="22.5" x14ac:dyDescent="0.25">
      <c r="A168" s="24">
        <v>137</v>
      </c>
      <c r="B168" s="30" t="s">
        <v>588</v>
      </c>
      <c r="C168" s="30" t="s">
        <v>602</v>
      </c>
      <c r="D168" s="23" t="s">
        <v>603</v>
      </c>
      <c r="E168" s="23" t="s">
        <v>604</v>
      </c>
      <c r="F168" s="23" t="s">
        <v>123</v>
      </c>
    </row>
    <row r="169" spans="1:6" ht="22.5" x14ac:dyDescent="0.25">
      <c r="A169" s="24">
        <v>138</v>
      </c>
      <c r="B169" s="30" t="s">
        <v>588</v>
      </c>
      <c r="C169" s="30" t="s">
        <v>605</v>
      </c>
      <c r="D169" s="23" t="s">
        <v>606</v>
      </c>
      <c r="E169" s="23" t="s">
        <v>607</v>
      </c>
      <c r="F169" s="23" t="s">
        <v>123</v>
      </c>
    </row>
    <row r="170" spans="1:6" ht="33.75" x14ac:dyDescent="0.25">
      <c r="A170" s="24">
        <v>139</v>
      </c>
      <c r="B170" s="30" t="s">
        <v>588</v>
      </c>
      <c r="C170" s="30" t="s">
        <v>608</v>
      </c>
      <c r="D170" s="23" t="s">
        <v>609</v>
      </c>
      <c r="E170" s="23" t="s">
        <v>610</v>
      </c>
      <c r="F170" s="23" t="s">
        <v>177</v>
      </c>
    </row>
    <row r="171" spans="1:6" ht="22.5" x14ac:dyDescent="0.25">
      <c r="A171" s="24">
        <v>140</v>
      </c>
      <c r="B171" s="30" t="s">
        <v>588</v>
      </c>
      <c r="C171" s="30" t="s">
        <v>611</v>
      </c>
      <c r="D171" s="23" t="s">
        <v>612</v>
      </c>
      <c r="E171" s="23" t="s">
        <v>613</v>
      </c>
      <c r="F171" s="23" t="s">
        <v>123</v>
      </c>
    </row>
    <row r="172" spans="1:6" ht="33.75" x14ac:dyDescent="0.25">
      <c r="A172" s="59">
        <v>141</v>
      </c>
      <c r="B172" s="54" t="s">
        <v>588</v>
      </c>
      <c r="C172" s="30" t="s">
        <v>614</v>
      </c>
      <c r="D172" s="23" t="s">
        <v>615</v>
      </c>
      <c r="E172" s="23" t="s">
        <v>616</v>
      </c>
      <c r="F172" s="23" t="s">
        <v>123</v>
      </c>
    </row>
    <row r="173" spans="1:6" ht="22.5" x14ac:dyDescent="0.25">
      <c r="A173" s="59"/>
      <c r="B173" s="54"/>
      <c r="C173" s="30" t="s">
        <v>617</v>
      </c>
      <c r="D173" s="23" t="s">
        <v>618</v>
      </c>
      <c r="E173" s="23" t="s">
        <v>619</v>
      </c>
      <c r="F173" s="23" t="s">
        <v>123</v>
      </c>
    </row>
    <row r="174" spans="1:6" ht="22.5" x14ac:dyDescent="0.25">
      <c r="A174" s="24">
        <v>142</v>
      </c>
      <c r="B174" s="30" t="s">
        <v>588</v>
      </c>
      <c r="C174" s="28" t="s">
        <v>620</v>
      </c>
      <c r="D174" s="24" t="s">
        <v>621</v>
      </c>
      <c r="E174" s="24" t="s">
        <v>622</v>
      </c>
      <c r="F174" s="23" t="s">
        <v>208</v>
      </c>
    </row>
    <row r="175" spans="1:6" ht="33.75" x14ac:dyDescent="0.25">
      <c r="A175" s="54">
        <v>143</v>
      </c>
      <c r="B175" s="30" t="s">
        <v>588</v>
      </c>
      <c r="C175" s="30" t="s">
        <v>623</v>
      </c>
      <c r="D175" s="23" t="s">
        <v>624</v>
      </c>
      <c r="E175" s="23" t="s">
        <v>625</v>
      </c>
      <c r="F175" s="23" t="s">
        <v>626</v>
      </c>
    </row>
    <row r="176" spans="1:6" ht="33.75" x14ac:dyDescent="0.25">
      <c r="A176" s="54"/>
      <c r="B176" s="30" t="s">
        <v>588</v>
      </c>
      <c r="C176" s="30" t="s">
        <v>627</v>
      </c>
      <c r="D176" s="23" t="s">
        <v>628</v>
      </c>
      <c r="E176" s="23" t="s">
        <v>629</v>
      </c>
      <c r="F176" s="23" t="s">
        <v>472</v>
      </c>
    </row>
    <row r="177" spans="1:6" ht="45" x14ac:dyDescent="0.25">
      <c r="A177" s="54"/>
      <c r="B177" s="30" t="s">
        <v>588</v>
      </c>
      <c r="C177" s="30" t="s">
        <v>630</v>
      </c>
      <c r="D177" s="23" t="s">
        <v>631</v>
      </c>
      <c r="E177" s="23" t="s">
        <v>632</v>
      </c>
      <c r="F177" s="23" t="s">
        <v>633</v>
      </c>
    </row>
    <row r="178" spans="1:6" ht="22.5" x14ac:dyDescent="0.25">
      <c r="A178" s="54">
        <v>144</v>
      </c>
      <c r="B178" s="54" t="s">
        <v>588</v>
      </c>
      <c r="C178" s="30" t="s">
        <v>634</v>
      </c>
      <c r="D178" s="23" t="s">
        <v>635</v>
      </c>
      <c r="E178" s="23" t="s">
        <v>636</v>
      </c>
      <c r="F178" s="23" t="s">
        <v>637</v>
      </c>
    </row>
    <row r="179" spans="1:6" ht="22.5" x14ac:dyDescent="0.25">
      <c r="A179" s="54"/>
      <c r="B179" s="54"/>
      <c r="C179" s="30" t="s">
        <v>634</v>
      </c>
      <c r="D179" s="23" t="s">
        <v>638</v>
      </c>
      <c r="E179" s="23" t="s">
        <v>639</v>
      </c>
      <c r="F179" s="23" t="s">
        <v>640</v>
      </c>
    </row>
    <row r="180" spans="1:6" ht="22.5" x14ac:dyDescent="0.25">
      <c r="A180" s="54"/>
      <c r="B180" s="54"/>
      <c r="C180" s="30" t="s">
        <v>634</v>
      </c>
      <c r="D180" s="23" t="s">
        <v>641</v>
      </c>
      <c r="E180" s="23" t="s">
        <v>642</v>
      </c>
      <c r="F180" s="23" t="s">
        <v>643</v>
      </c>
    </row>
    <row r="181" spans="1:6" ht="22.5" x14ac:dyDescent="0.25">
      <c r="A181" s="54"/>
      <c r="B181" s="54"/>
      <c r="C181" s="30" t="s">
        <v>634</v>
      </c>
      <c r="D181" s="23" t="s">
        <v>641</v>
      </c>
      <c r="E181" s="23" t="s">
        <v>644</v>
      </c>
      <c r="F181" s="25"/>
    </row>
    <row r="182" spans="1:6" ht="22.5" x14ac:dyDescent="0.25">
      <c r="A182" s="54">
        <v>145</v>
      </c>
      <c r="B182" s="30" t="s">
        <v>588</v>
      </c>
      <c r="C182" s="30" t="s">
        <v>645</v>
      </c>
      <c r="D182" s="28" t="s">
        <v>646</v>
      </c>
      <c r="E182" s="23" t="s">
        <v>647</v>
      </c>
      <c r="F182" s="23" t="s">
        <v>648</v>
      </c>
    </row>
    <row r="183" spans="1:6" ht="22.5" x14ac:dyDescent="0.25">
      <c r="A183" s="54"/>
      <c r="B183" s="30" t="s">
        <v>588</v>
      </c>
      <c r="C183" s="30" t="s">
        <v>645</v>
      </c>
      <c r="D183" s="28" t="s">
        <v>649</v>
      </c>
      <c r="E183" s="23" t="s">
        <v>650</v>
      </c>
      <c r="F183" s="23" t="s">
        <v>648</v>
      </c>
    </row>
    <row r="184" spans="1:6" ht="22.5" x14ac:dyDescent="0.25">
      <c r="A184" s="54"/>
      <c r="B184" s="30" t="s">
        <v>588</v>
      </c>
      <c r="C184" s="30" t="s">
        <v>645</v>
      </c>
      <c r="D184" s="28" t="s">
        <v>651</v>
      </c>
      <c r="E184" s="23" t="s">
        <v>652</v>
      </c>
      <c r="F184" s="23" t="s">
        <v>648</v>
      </c>
    </row>
    <row r="185" spans="1:6" ht="22.5" x14ac:dyDescent="0.25">
      <c r="A185" s="54"/>
      <c r="B185" s="30" t="s">
        <v>588</v>
      </c>
      <c r="C185" s="30" t="s">
        <v>645</v>
      </c>
      <c r="D185" s="28" t="s">
        <v>653</v>
      </c>
      <c r="E185" s="23" t="s">
        <v>654</v>
      </c>
      <c r="F185" s="25"/>
    </row>
    <row r="186" spans="1:6" ht="22.5" x14ac:dyDescent="0.25">
      <c r="A186" s="24">
        <v>146</v>
      </c>
      <c r="B186" s="30" t="s">
        <v>588</v>
      </c>
      <c r="C186" s="30" t="s">
        <v>655</v>
      </c>
      <c r="D186" s="28" t="s">
        <v>646</v>
      </c>
      <c r="E186" s="23" t="s">
        <v>656</v>
      </c>
      <c r="F186" s="23" t="s">
        <v>177</v>
      </c>
    </row>
    <row r="187" spans="1:6" ht="33.75" x14ac:dyDescent="0.25">
      <c r="A187" s="24">
        <v>147</v>
      </c>
      <c r="B187" s="30" t="s">
        <v>588</v>
      </c>
      <c r="C187" s="30" t="s">
        <v>657</v>
      </c>
      <c r="D187" s="23" t="s">
        <v>658</v>
      </c>
      <c r="E187" s="23" t="s">
        <v>659</v>
      </c>
      <c r="F187" s="23" t="s">
        <v>123</v>
      </c>
    </row>
    <row r="188" spans="1:6" ht="33.75" x14ac:dyDescent="0.25">
      <c r="A188" s="24">
        <v>148</v>
      </c>
      <c r="B188" s="30" t="s">
        <v>588</v>
      </c>
      <c r="C188" s="30" t="s">
        <v>660</v>
      </c>
      <c r="D188" s="23" t="s">
        <v>661</v>
      </c>
      <c r="E188" s="23" t="s">
        <v>662</v>
      </c>
      <c r="F188" s="23" t="s">
        <v>123</v>
      </c>
    </row>
    <row r="189" spans="1:6" ht="33.75" x14ac:dyDescent="0.25">
      <c r="A189" s="24">
        <v>149</v>
      </c>
      <c r="B189" s="30" t="s">
        <v>588</v>
      </c>
      <c r="C189" s="30" t="s">
        <v>663</v>
      </c>
      <c r="D189" s="23" t="s">
        <v>664</v>
      </c>
      <c r="E189" s="23" t="s">
        <v>665</v>
      </c>
      <c r="F189" s="23" t="s">
        <v>666</v>
      </c>
    </row>
    <row r="190" spans="1:6" ht="45" x14ac:dyDescent="0.25">
      <c r="A190" s="24">
        <v>150</v>
      </c>
      <c r="B190" s="30" t="s">
        <v>588</v>
      </c>
      <c r="C190" s="30" t="s">
        <v>667</v>
      </c>
      <c r="D190" s="23" t="s">
        <v>668</v>
      </c>
      <c r="E190" s="23" t="s">
        <v>669</v>
      </c>
      <c r="F190" s="23" t="s">
        <v>670</v>
      </c>
    </row>
    <row r="191" spans="1:6" ht="33.75" x14ac:dyDescent="0.25">
      <c r="A191" s="24">
        <v>151</v>
      </c>
      <c r="B191" s="30" t="s">
        <v>588</v>
      </c>
      <c r="C191" s="30" t="s">
        <v>671</v>
      </c>
      <c r="D191" s="23" t="s">
        <v>672</v>
      </c>
      <c r="E191" s="23" t="s">
        <v>673</v>
      </c>
      <c r="F191" s="23" t="s">
        <v>197</v>
      </c>
    </row>
    <row r="192" spans="1:6" ht="33.75" x14ac:dyDescent="0.25">
      <c r="A192" s="24">
        <v>152</v>
      </c>
      <c r="B192" s="30" t="s">
        <v>588</v>
      </c>
      <c r="C192" s="30" t="s">
        <v>674</v>
      </c>
      <c r="D192" s="23" t="s">
        <v>675</v>
      </c>
      <c r="E192" s="23" t="s">
        <v>676</v>
      </c>
      <c r="F192" s="23" t="s">
        <v>123</v>
      </c>
    </row>
    <row r="193" spans="1:6" ht="22.5" x14ac:dyDescent="0.25">
      <c r="A193" s="24">
        <v>153</v>
      </c>
      <c r="B193" s="30" t="s">
        <v>588</v>
      </c>
      <c r="C193" s="30" t="s">
        <v>677</v>
      </c>
      <c r="D193" s="23" t="s">
        <v>678</v>
      </c>
      <c r="E193" s="23" t="s">
        <v>679</v>
      </c>
      <c r="F193" s="23" t="s">
        <v>123</v>
      </c>
    </row>
    <row r="194" spans="1:6" ht="33.75" x14ac:dyDescent="0.25">
      <c r="A194" s="24">
        <v>154</v>
      </c>
      <c r="B194" s="30" t="s">
        <v>588</v>
      </c>
      <c r="C194" s="30" t="s">
        <v>680</v>
      </c>
      <c r="D194" s="23" t="s">
        <v>681</v>
      </c>
      <c r="E194" s="23" t="s">
        <v>682</v>
      </c>
      <c r="F194" s="23" t="s">
        <v>683</v>
      </c>
    </row>
    <row r="195" spans="1:6" ht="22.5" x14ac:dyDescent="0.25">
      <c r="A195" s="24">
        <v>155</v>
      </c>
      <c r="B195" s="30" t="s">
        <v>588</v>
      </c>
      <c r="C195" s="30" t="s">
        <v>684</v>
      </c>
      <c r="D195" s="23" t="s">
        <v>685</v>
      </c>
      <c r="E195" s="23" t="s">
        <v>686</v>
      </c>
      <c r="F195" s="23" t="s">
        <v>683</v>
      </c>
    </row>
    <row r="196" spans="1:6" ht="22.5" x14ac:dyDescent="0.25">
      <c r="A196" s="24">
        <v>156</v>
      </c>
      <c r="B196" s="30" t="s">
        <v>588</v>
      </c>
      <c r="C196" s="30" t="s">
        <v>687</v>
      </c>
      <c r="D196" s="23" t="s">
        <v>688</v>
      </c>
      <c r="E196" s="23" t="s">
        <v>622</v>
      </c>
      <c r="F196" s="25"/>
    </row>
  </sheetData>
  <mergeCells count="32">
    <mergeCell ref="A182:A185"/>
    <mergeCell ref="A126:A133"/>
    <mergeCell ref="A148:A149"/>
    <mergeCell ref="B148:B149"/>
    <mergeCell ref="A151:A152"/>
    <mergeCell ref="A153:A156"/>
    <mergeCell ref="B153:B155"/>
    <mergeCell ref="A172:A173"/>
    <mergeCell ref="B172:B173"/>
    <mergeCell ref="A175:A177"/>
    <mergeCell ref="A178:A181"/>
    <mergeCell ref="B178:B181"/>
    <mergeCell ref="A77:A78"/>
    <mergeCell ref="B77:B78"/>
    <mergeCell ref="A92:A93"/>
    <mergeCell ref="C92:C93"/>
    <mergeCell ref="A109:A110"/>
    <mergeCell ref="B109:B110"/>
    <mergeCell ref="A73:A74"/>
    <mergeCell ref="B73:B74"/>
    <mergeCell ref="A4:F4"/>
    <mergeCell ref="A5:F5"/>
    <mergeCell ref="A12:A13"/>
    <mergeCell ref="B12:B13"/>
    <mergeCell ref="A29:A30"/>
    <mergeCell ref="B29:B30"/>
    <mergeCell ref="A39:A40"/>
    <mergeCell ref="A43:A45"/>
    <mergeCell ref="B43:B45"/>
    <mergeCell ref="A48:A49"/>
    <mergeCell ref="B48:B49"/>
    <mergeCell ref="A6:F6"/>
  </mergeCells>
  <printOptions horizontalCentered="1" verticalCentered="1"/>
  <pageMargins left="0.70866141732283472" right="0.70866141732283472" top="0.74803149606299213" bottom="0.74803149606299213" header="0.31496062992125984" footer="0.31496062992125984"/>
  <pageSetup scale="73"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view="pageBreakPreview" zoomScale="60" zoomScaleNormal="100" workbookViewId="0">
      <selection activeCell="F10" sqref="F10"/>
    </sheetView>
  </sheetViews>
  <sheetFormatPr baseColWidth="10" defaultRowHeight="15" x14ac:dyDescent="0.25"/>
  <cols>
    <col min="2" max="2" width="6.140625" customWidth="1"/>
    <col min="3" max="3" width="15.5703125" customWidth="1"/>
    <col min="4" max="4" width="16" customWidth="1"/>
    <col min="5" max="5" width="19.7109375" customWidth="1"/>
    <col min="6" max="6" width="16.28515625" customWidth="1"/>
    <col min="7" max="7" width="14.140625" customWidth="1"/>
    <col min="8" max="8" width="13.7109375" customWidth="1"/>
    <col min="9" max="9" width="13" customWidth="1"/>
  </cols>
  <sheetData>
    <row r="1" spans="1:9" ht="15.75" x14ac:dyDescent="0.25">
      <c r="A1" s="17"/>
      <c r="C1" s="18" t="s">
        <v>92</v>
      </c>
      <c r="E1" s="19"/>
    </row>
    <row r="2" spans="1:9" ht="15.75" x14ac:dyDescent="0.25">
      <c r="A2" s="20"/>
      <c r="C2" s="21" t="s">
        <v>93</v>
      </c>
      <c r="E2" s="19"/>
    </row>
    <row r="3" spans="1:9" ht="15.75" x14ac:dyDescent="0.25">
      <c r="A3" s="20"/>
      <c r="C3" s="21" t="s">
        <v>94</v>
      </c>
      <c r="E3" s="19"/>
    </row>
    <row r="4" spans="1:9" x14ac:dyDescent="0.25">
      <c r="A4" s="62" t="s">
        <v>691</v>
      </c>
      <c r="B4" s="63"/>
      <c r="C4" s="63"/>
      <c r="D4" s="63"/>
      <c r="E4" s="63"/>
      <c r="F4" s="63"/>
      <c r="G4" s="63"/>
      <c r="H4" s="63"/>
      <c r="I4" s="63"/>
    </row>
    <row r="5" spans="1:9" ht="15" customHeight="1" x14ac:dyDescent="0.25">
      <c r="A5" s="64" t="s">
        <v>95</v>
      </c>
      <c r="B5" s="65"/>
      <c r="C5" s="65"/>
      <c r="D5" s="65"/>
      <c r="E5" s="65"/>
      <c r="F5" s="65"/>
      <c r="G5" s="65"/>
      <c r="H5" s="65"/>
      <c r="I5" s="65"/>
    </row>
    <row r="6" spans="1:9" ht="15" customHeight="1" thickBot="1" x14ac:dyDescent="0.3">
      <c r="A6" s="69" t="s">
        <v>692</v>
      </c>
      <c r="B6" s="69"/>
      <c r="C6" s="69"/>
      <c r="D6" s="69"/>
      <c r="E6" s="69"/>
      <c r="F6" s="69"/>
      <c r="G6" s="69"/>
      <c r="H6" s="69"/>
      <c r="I6" s="69"/>
    </row>
    <row r="7" spans="1:9" ht="48" customHeight="1" thickBot="1" x14ac:dyDescent="0.3">
      <c r="A7" s="67" t="s">
        <v>694</v>
      </c>
      <c r="B7" s="68"/>
      <c r="C7" s="36" t="s">
        <v>693</v>
      </c>
      <c r="D7" s="36" t="s">
        <v>699</v>
      </c>
      <c r="E7" s="36" t="s">
        <v>700</v>
      </c>
      <c r="F7" s="36" t="s">
        <v>701</v>
      </c>
      <c r="G7" s="36" t="s">
        <v>702</v>
      </c>
      <c r="H7" s="36" t="s">
        <v>703</v>
      </c>
      <c r="I7" s="36" t="s">
        <v>704</v>
      </c>
    </row>
    <row r="8" spans="1:9" ht="33.75" x14ac:dyDescent="0.25">
      <c r="A8" s="66" t="s">
        <v>81</v>
      </c>
      <c r="B8" s="66"/>
      <c r="C8" s="37" t="s">
        <v>698</v>
      </c>
      <c r="D8" s="38">
        <v>1588</v>
      </c>
      <c r="E8" s="38">
        <v>1299</v>
      </c>
      <c r="F8" s="39" t="s">
        <v>91</v>
      </c>
      <c r="G8" s="39"/>
      <c r="H8" s="40">
        <v>15</v>
      </c>
      <c r="I8" s="40">
        <v>44840</v>
      </c>
    </row>
    <row r="9" spans="1:9" x14ac:dyDescent="0.25">
      <c r="A9" s="66" t="s">
        <v>53</v>
      </c>
      <c r="B9" s="66"/>
      <c r="C9" s="37"/>
      <c r="D9" s="38">
        <v>1508</v>
      </c>
      <c r="E9" s="38">
        <v>1509</v>
      </c>
      <c r="F9" s="39"/>
      <c r="G9" s="39"/>
      <c r="H9" s="41">
        <v>31</v>
      </c>
      <c r="I9" s="40">
        <v>38000</v>
      </c>
    </row>
    <row r="10" spans="1:9" x14ac:dyDescent="0.25">
      <c r="A10" s="66" t="s">
        <v>82</v>
      </c>
      <c r="B10" s="66"/>
      <c r="C10" s="37"/>
      <c r="D10" s="38">
        <v>1500</v>
      </c>
      <c r="E10" s="38">
        <v>1361</v>
      </c>
      <c r="F10" s="39"/>
      <c r="G10" s="39"/>
      <c r="H10" s="41"/>
      <c r="I10" s="40"/>
    </row>
    <row r="11" spans="1:9" x14ac:dyDescent="0.25">
      <c r="A11" s="66" t="s">
        <v>84</v>
      </c>
      <c r="B11" s="66"/>
      <c r="C11" s="37"/>
      <c r="D11" s="38"/>
      <c r="E11" s="38"/>
      <c r="F11" s="39"/>
      <c r="G11" s="39"/>
      <c r="H11" s="41"/>
      <c r="I11" s="40"/>
    </row>
    <row r="12" spans="1:9" ht="33.75" x14ac:dyDescent="0.25">
      <c r="A12" s="66" t="s">
        <v>85</v>
      </c>
      <c r="B12" s="66"/>
      <c r="C12" s="37" t="s">
        <v>90</v>
      </c>
      <c r="D12" s="38">
        <v>1524</v>
      </c>
      <c r="E12" s="38">
        <v>1480</v>
      </c>
      <c r="F12" s="39" t="s">
        <v>87</v>
      </c>
      <c r="G12" s="39" t="s">
        <v>88</v>
      </c>
      <c r="H12" s="40">
        <v>3.5</v>
      </c>
      <c r="I12" s="40">
        <v>3271</v>
      </c>
    </row>
    <row r="13" spans="1:9" ht="67.5" x14ac:dyDescent="0.25">
      <c r="A13" s="66" t="s">
        <v>83</v>
      </c>
      <c r="B13" s="66"/>
      <c r="C13" s="37" t="s">
        <v>86</v>
      </c>
      <c r="D13" s="38">
        <v>1444</v>
      </c>
      <c r="E13" s="38">
        <v>1653</v>
      </c>
      <c r="F13" s="39" t="s">
        <v>87</v>
      </c>
      <c r="G13" s="39" t="s">
        <v>89</v>
      </c>
      <c r="H13" s="40">
        <v>50</v>
      </c>
      <c r="I13" s="40">
        <v>4800</v>
      </c>
    </row>
  </sheetData>
  <mergeCells count="10">
    <mergeCell ref="A4:I4"/>
    <mergeCell ref="A5:I5"/>
    <mergeCell ref="A11:B11"/>
    <mergeCell ref="A12:B12"/>
    <mergeCell ref="A13:B13"/>
    <mergeCell ref="A7:B7"/>
    <mergeCell ref="A8:B8"/>
    <mergeCell ref="A9:B9"/>
    <mergeCell ref="A10:B10"/>
    <mergeCell ref="A6:I6"/>
  </mergeCells>
  <pageMargins left="0.7" right="0.7" top="0.75" bottom="0.75" header="0.3" footer="0.3"/>
  <pageSetup paperSize="9" scale="6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
  <sheetViews>
    <sheetView tabSelected="1" view="pageBreakPreview" zoomScale="89" zoomScaleNormal="100" zoomScaleSheetLayoutView="89" workbookViewId="0">
      <selection activeCell="H17" sqref="H17"/>
    </sheetView>
  </sheetViews>
  <sheetFormatPr baseColWidth="10" defaultRowHeight="15" x14ac:dyDescent="0.25"/>
  <cols>
    <col min="1" max="1" width="7.7109375" customWidth="1"/>
    <col min="2" max="2" width="9.28515625" customWidth="1"/>
    <col min="3" max="3" width="6.140625" customWidth="1"/>
    <col min="4" max="4" width="25.140625" customWidth="1"/>
    <col min="5" max="5" width="11.140625" style="1" customWidth="1"/>
    <col min="6" max="6" width="11.85546875" customWidth="1"/>
    <col min="7" max="7" width="12.42578125" customWidth="1"/>
    <col min="8" max="8" width="15.140625" customWidth="1"/>
    <col min="9" max="9" width="11.42578125" customWidth="1"/>
    <col min="10" max="10" width="10.28515625" customWidth="1"/>
    <col min="11" max="11" width="11" customWidth="1"/>
    <col min="250" max="250" width="8.140625" customWidth="1"/>
    <col min="251" max="251" width="9.28515625" customWidth="1"/>
    <col min="252" max="252" width="6.5703125" customWidth="1"/>
    <col min="253" max="253" width="5.7109375" customWidth="1"/>
    <col min="256" max="256" width="21.5703125" customWidth="1"/>
    <col min="259" max="259" width="24.140625" customWidth="1"/>
    <col min="506" max="506" width="8.140625" customWidth="1"/>
    <col min="507" max="507" width="9.28515625" customWidth="1"/>
    <col min="508" max="508" width="6.5703125" customWidth="1"/>
    <col min="509" max="509" width="5.7109375" customWidth="1"/>
    <col min="512" max="512" width="21.5703125" customWidth="1"/>
    <col min="515" max="515" width="24.140625" customWidth="1"/>
    <col min="762" max="762" width="8.140625" customWidth="1"/>
    <col min="763" max="763" width="9.28515625" customWidth="1"/>
    <col min="764" max="764" width="6.5703125" customWidth="1"/>
    <col min="765" max="765" width="5.7109375" customWidth="1"/>
    <col min="768" max="768" width="21.5703125" customWidth="1"/>
    <col min="771" max="771" width="24.140625" customWidth="1"/>
    <col min="1018" max="1018" width="8.140625" customWidth="1"/>
    <col min="1019" max="1019" width="9.28515625" customWidth="1"/>
    <col min="1020" max="1020" width="6.5703125" customWidth="1"/>
    <col min="1021" max="1021" width="5.7109375" customWidth="1"/>
    <col min="1024" max="1024" width="21.5703125" customWidth="1"/>
    <col min="1027" max="1027" width="24.140625" customWidth="1"/>
    <col min="1274" max="1274" width="8.140625" customWidth="1"/>
    <col min="1275" max="1275" width="9.28515625" customWidth="1"/>
    <col min="1276" max="1276" width="6.5703125" customWidth="1"/>
    <col min="1277" max="1277" width="5.7109375" customWidth="1"/>
    <col min="1280" max="1280" width="21.5703125" customWidth="1"/>
    <col min="1283" max="1283" width="24.140625" customWidth="1"/>
    <col min="1530" max="1530" width="8.140625" customWidth="1"/>
    <col min="1531" max="1531" width="9.28515625" customWidth="1"/>
    <col min="1532" max="1532" width="6.5703125" customWidth="1"/>
    <col min="1533" max="1533" width="5.7109375" customWidth="1"/>
    <col min="1536" max="1536" width="21.5703125" customWidth="1"/>
    <col min="1539" max="1539" width="24.140625" customWidth="1"/>
    <col min="1786" max="1786" width="8.140625" customWidth="1"/>
    <col min="1787" max="1787" width="9.28515625" customWidth="1"/>
    <col min="1788" max="1788" width="6.5703125" customWidth="1"/>
    <col min="1789" max="1789" width="5.7109375" customWidth="1"/>
    <col min="1792" max="1792" width="21.5703125" customWidth="1"/>
    <col min="1795" max="1795" width="24.140625" customWidth="1"/>
    <col min="2042" max="2042" width="8.140625" customWidth="1"/>
    <col min="2043" max="2043" width="9.28515625" customWidth="1"/>
    <col min="2044" max="2044" width="6.5703125" customWidth="1"/>
    <col min="2045" max="2045" width="5.7109375" customWidth="1"/>
    <col min="2048" max="2048" width="21.5703125" customWidth="1"/>
    <col min="2051" max="2051" width="24.140625" customWidth="1"/>
    <col min="2298" max="2298" width="8.140625" customWidth="1"/>
    <col min="2299" max="2299" width="9.28515625" customWidth="1"/>
    <col min="2300" max="2300" width="6.5703125" customWidth="1"/>
    <col min="2301" max="2301" width="5.7109375" customWidth="1"/>
    <col min="2304" max="2304" width="21.5703125" customWidth="1"/>
    <col min="2307" max="2307" width="24.140625" customWidth="1"/>
    <col min="2554" max="2554" width="8.140625" customWidth="1"/>
    <col min="2555" max="2555" width="9.28515625" customWidth="1"/>
    <col min="2556" max="2556" width="6.5703125" customWidth="1"/>
    <col min="2557" max="2557" width="5.7109375" customWidth="1"/>
    <col min="2560" max="2560" width="21.5703125" customWidth="1"/>
    <col min="2563" max="2563" width="24.140625" customWidth="1"/>
    <col min="2810" max="2810" width="8.140625" customWidth="1"/>
    <col min="2811" max="2811" width="9.28515625" customWidth="1"/>
    <col min="2812" max="2812" width="6.5703125" customWidth="1"/>
    <col min="2813" max="2813" width="5.7109375" customWidth="1"/>
    <col min="2816" max="2816" width="21.5703125" customWidth="1"/>
    <col min="2819" max="2819" width="24.140625" customWidth="1"/>
    <col min="3066" max="3066" width="8.140625" customWidth="1"/>
    <col min="3067" max="3067" width="9.28515625" customWidth="1"/>
    <col min="3068" max="3068" width="6.5703125" customWidth="1"/>
    <col min="3069" max="3069" width="5.7109375" customWidth="1"/>
    <col min="3072" max="3072" width="21.5703125" customWidth="1"/>
    <col min="3075" max="3075" width="24.140625" customWidth="1"/>
    <col min="3322" max="3322" width="8.140625" customWidth="1"/>
    <col min="3323" max="3323" width="9.28515625" customWidth="1"/>
    <col min="3324" max="3324" width="6.5703125" customWidth="1"/>
    <col min="3325" max="3325" width="5.7109375" customWidth="1"/>
    <col min="3328" max="3328" width="21.5703125" customWidth="1"/>
    <col min="3331" max="3331" width="24.140625" customWidth="1"/>
    <col min="3578" max="3578" width="8.140625" customWidth="1"/>
    <col min="3579" max="3579" width="9.28515625" customWidth="1"/>
    <col min="3580" max="3580" width="6.5703125" customWidth="1"/>
    <col min="3581" max="3581" width="5.7109375" customWidth="1"/>
    <col min="3584" max="3584" width="21.5703125" customWidth="1"/>
    <col min="3587" max="3587" width="24.140625" customWidth="1"/>
    <col min="3834" max="3834" width="8.140625" customWidth="1"/>
    <col min="3835" max="3835" width="9.28515625" customWidth="1"/>
    <col min="3836" max="3836" width="6.5703125" customWidth="1"/>
    <col min="3837" max="3837" width="5.7109375" customWidth="1"/>
    <col min="3840" max="3840" width="21.5703125" customWidth="1"/>
    <col min="3843" max="3843" width="24.140625" customWidth="1"/>
    <col min="4090" max="4090" width="8.140625" customWidth="1"/>
    <col min="4091" max="4091" width="9.28515625" customWidth="1"/>
    <col min="4092" max="4092" width="6.5703125" customWidth="1"/>
    <col min="4093" max="4093" width="5.7109375" customWidth="1"/>
    <col min="4096" max="4096" width="21.5703125" customWidth="1"/>
    <col min="4099" max="4099" width="24.140625" customWidth="1"/>
    <col min="4346" max="4346" width="8.140625" customWidth="1"/>
    <col min="4347" max="4347" width="9.28515625" customWidth="1"/>
    <col min="4348" max="4348" width="6.5703125" customWidth="1"/>
    <col min="4349" max="4349" width="5.7109375" customWidth="1"/>
    <col min="4352" max="4352" width="21.5703125" customWidth="1"/>
    <col min="4355" max="4355" width="24.140625" customWidth="1"/>
    <col min="4602" max="4602" width="8.140625" customWidth="1"/>
    <col min="4603" max="4603" width="9.28515625" customWidth="1"/>
    <col min="4604" max="4604" width="6.5703125" customWidth="1"/>
    <col min="4605" max="4605" width="5.7109375" customWidth="1"/>
    <col min="4608" max="4608" width="21.5703125" customWidth="1"/>
    <col min="4611" max="4611" width="24.140625" customWidth="1"/>
    <col min="4858" max="4858" width="8.140625" customWidth="1"/>
    <col min="4859" max="4859" width="9.28515625" customWidth="1"/>
    <col min="4860" max="4860" width="6.5703125" customWidth="1"/>
    <col min="4861" max="4861" width="5.7109375" customWidth="1"/>
    <col min="4864" max="4864" width="21.5703125" customWidth="1"/>
    <col min="4867" max="4867" width="24.140625" customWidth="1"/>
    <col min="5114" max="5114" width="8.140625" customWidth="1"/>
    <col min="5115" max="5115" width="9.28515625" customWidth="1"/>
    <col min="5116" max="5116" width="6.5703125" customWidth="1"/>
    <col min="5117" max="5117" width="5.7109375" customWidth="1"/>
    <col min="5120" max="5120" width="21.5703125" customWidth="1"/>
    <col min="5123" max="5123" width="24.140625" customWidth="1"/>
    <col min="5370" max="5370" width="8.140625" customWidth="1"/>
    <col min="5371" max="5371" width="9.28515625" customWidth="1"/>
    <col min="5372" max="5372" width="6.5703125" customWidth="1"/>
    <col min="5373" max="5373" width="5.7109375" customWidth="1"/>
    <col min="5376" max="5376" width="21.5703125" customWidth="1"/>
    <col min="5379" max="5379" width="24.140625" customWidth="1"/>
    <col min="5626" max="5626" width="8.140625" customWidth="1"/>
    <col min="5627" max="5627" width="9.28515625" customWidth="1"/>
    <col min="5628" max="5628" width="6.5703125" customWidth="1"/>
    <col min="5629" max="5629" width="5.7109375" customWidth="1"/>
    <col min="5632" max="5632" width="21.5703125" customWidth="1"/>
    <col min="5635" max="5635" width="24.140625" customWidth="1"/>
    <col min="5882" max="5882" width="8.140625" customWidth="1"/>
    <col min="5883" max="5883" width="9.28515625" customWidth="1"/>
    <col min="5884" max="5884" width="6.5703125" customWidth="1"/>
    <col min="5885" max="5885" width="5.7109375" customWidth="1"/>
    <col min="5888" max="5888" width="21.5703125" customWidth="1"/>
    <col min="5891" max="5891" width="24.140625" customWidth="1"/>
    <col min="6138" max="6138" width="8.140625" customWidth="1"/>
    <col min="6139" max="6139" width="9.28515625" customWidth="1"/>
    <col min="6140" max="6140" width="6.5703125" customWidth="1"/>
    <col min="6141" max="6141" width="5.7109375" customWidth="1"/>
    <col min="6144" max="6144" width="21.5703125" customWidth="1"/>
    <col min="6147" max="6147" width="24.140625" customWidth="1"/>
    <col min="6394" max="6394" width="8.140625" customWidth="1"/>
    <col min="6395" max="6395" width="9.28515625" customWidth="1"/>
    <col min="6396" max="6396" width="6.5703125" customWidth="1"/>
    <col min="6397" max="6397" width="5.7109375" customWidth="1"/>
    <col min="6400" max="6400" width="21.5703125" customWidth="1"/>
    <col min="6403" max="6403" width="24.140625" customWidth="1"/>
    <col min="6650" max="6650" width="8.140625" customWidth="1"/>
    <col min="6651" max="6651" width="9.28515625" customWidth="1"/>
    <col min="6652" max="6652" width="6.5703125" customWidth="1"/>
    <col min="6653" max="6653" width="5.7109375" customWidth="1"/>
    <col min="6656" max="6656" width="21.5703125" customWidth="1"/>
    <col min="6659" max="6659" width="24.140625" customWidth="1"/>
    <col min="6906" max="6906" width="8.140625" customWidth="1"/>
    <col min="6907" max="6907" width="9.28515625" customWidth="1"/>
    <col min="6908" max="6908" width="6.5703125" customWidth="1"/>
    <col min="6909" max="6909" width="5.7109375" customWidth="1"/>
    <col min="6912" max="6912" width="21.5703125" customWidth="1"/>
    <col min="6915" max="6915" width="24.140625" customWidth="1"/>
    <col min="7162" max="7162" width="8.140625" customWidth="1"/>
    <col min="7163" max="7163" width="9.28515625" customWidth="1"/>
    <col min="7164" max="7164" width="6.5703125" customWidth="1"/>
    <col min="7165" max="7165" width="5.7109375" customWidth="1"/>
    <col min="7168" max="7168" width="21.5703125" customWidth="1"/>
    <col min="7171" max="7171" width="24.140625" customWidth="1"/>
    <col min="7418" max="7418" width="8.140625" customWidth="1"/>
    <col min="7419" max="7419" width="9.28515625" customWidth="1"/>
    <col min="7420" max="7420" width="6.5703125" customWidth="1"/>
    <col min="7421" max="7421" width="5.7109375" customWidth="1"/>
    <col min="7424" max="7424" width="21.5703125" customWidth="1"/>
    <col min="7427" max="7427" width="24.140625" customWidth="1"/>
    <col min="7674" max="7674" width="8.140625" customWidth="1"/>
    <col min="7675" max="7675" width="9.28515625" customWidth="1"/>
    <col min="7676" max="7676" width="6.5703125" customWidth="1"/>
    <col min="7677" max="7677" width="5.7109375" customWidth="1"/>
    <col min="7680" max="7680" width="21.5703125" customWidth="1"/>
    <col min="7683" max="7683" width="24.140625" customWidth="1"/>
    <col min="7930" max="7930" width="8.140625" customWidth="1"/>
    <col min="7931" max="7931" width="9.28515625" customWidth="1"/>
    <col min="7932" max="7932" width="6.5703125" customWidth="1"/>
    <col min="7933" max="7933" width="5.7109375" customWidth="1"/>
    <col min="7936" max="7936" width="21.5703125" customWidth="1"/>
    <col min="7939" max="7939" width="24.140625" customWidth="1"/>
    <col min="8186" max="8186" width="8.140625" customWidth="1"/>
    <col min="8187" max="8187" width="9.28515625" customWidth="1"/>
    <col min="8188" max="8188" width="6.5703125" customWidth="1"/>
    <col min="8189" max="8189" width="5.7109375" customWidth="1"/>
    <col min="8192" max="8192" width="21.5703125" customWidth="1"/>
    <col min="8195" max="8195" width="24.140625" customWidth="1"/>
    <col min="8442" max="8442" width="8.140625" customWidth="1"/>
    <col min="8443" max="8443" width="9.28515625" customWidth="1"/>
    <col min="8444" max="8444" width="6.5703125" customWidth="1"/>
    <col min="8445" max="8445" width="5.7109375" customWidth="1"/>
    <col min="8448" max="8448" width="21.5703125" customWidth="1"/>
    <col min="8451" max="8451" width="24.140625" customWidth="1"/>
    <col min="8698" max="8698" width="8.140625" customWidth="1"/>
    <col min="8699" max="8699" width="9.28515625" customWidth="1"/>
    <col min="8700" max="8700" width="6.5703125" customWidth="1"/>
    <col min="8701" max="8701" width="5.7109375" customWidth="1"/>
    <col min="8704" max="8704" width="21.5703125" customWidth="1"/>
    <col min="8707" max="8707" width="24.140625" customWidth="1"/>
    <col min="8954" max="8954" width="8.140625" customWidth="1"/>
    <col min="8955" max="8955" width="9.28515625" customWidth="1"/>
    <col min="8956" max="8956" width="6.5703125" customWidth="1"/>
    <col min="8957" max="8957" width="5.7109375" customWidth="1"/>
    <col min="8960" max="8960" width="21.5703125" customWidth="1"/>
    <col min="8963" max="8963" width="24.140625" customWidth="1"/>
    <col min="9210" max="9210" width="8.140625" customWidth="1"/>
    <col min="9211" max="9211" width="9.28515625" customWidth="1"/>
    <col min="9212" max="9212" width="6.5703125" customWidth="1"/>
    <col min="9213" max="9213" width="5.7109375" customWidth="1"/>
    <col min="9216" max="9216" width="21.5703125" customWidth="1"/>
    <col min="9219" max="9219" width="24.140625" customWidth="1"/>
    <col min="9466" max="9466" width="8.140625" customWidth="1"/>
    <col min="9467" max="9467" width="9.28515625" customWidth="1"/>
    <col min="9468" max="9468" width="6.5703125" customWidth="1"/>
    <col min="9469" max="9469" width="5.7109375" customWidth="1"/>
    <col min="9472" max="9472" width="21.5703125" customWidth="1"/>
    <col min="9475" max="9475" width="24.140625" customWidth="1"/>
    <col min="9722" max="9722" width="8.140625" customWidth="1"/>
    <col min="9723" max="9723" width="9.28515625" customWidth="1"/>
    <col min="9724" max="9724" width="6.5703125" customWidth="1"/>
    <col min="9725" max="9725" width="5.7109375" customWidth="1"/>
    <col min="9728" max="9728" width="21.5703125" customWidth="1"/>
    <col min="9731" max="9731" width="24.140625" customWidth="1"/>
    <col min="9978" max="9978" width="8.140625" customWidth="1"/>
    <col min="9979" max="9979" width="9.28515625" customWidth="1"/>
    <col min="9980" max="9980" width="6.5703125" customWidth="1"/>
    <col min="9981" max="9981" width="5.7109375" customWidth="1"/>
    <col min="9984" max="9984" width="21.5703125" customWidth="1"/>
    <col min="9987" max="9987" width="24.140625" customWidth="1"/>
    <col min="10234" max="10234" width="8.140625" customWidth="1"/>
    <col min="10235" max="10235" width="9.28515625" customWidth="1"/>
    <col min="10236" max="10236" width="6.5703125" customWidth="1"/>
    <col min="10237" max="10237" width="5.7109375" customWidth="1"/>
    <col min="10240" max="10240" width="21.5703125" customWidth="1"/>
    <col min="10243" max="10243" width="24.140625" customWidth="1"/>
    <col min="10490" max="10490" width="8.140625" customWidth="1"/>
    <col min="10491" max="10491" width="9.28515625" customWidth="1"/>
    <col min="10492" max="10492" width="6.5703125" customWidth="1"/>
    <col min="10493" max="10493" width="5.7109375" customWidth="1"/>
    <col min="10496" max="10496" width="21.5703125" customWidth="1"/>
    <col min="10499" max="10499" width="24.140625" customWidth="1"/>
    <col min="10746" max="10746" width="8.140625" customWidth="1"/>
    <col min="10747" max="10747" width="9.28515625" customWidth="1"/>
    <col min="10748" max="10748" width="6.5703125" customWidth="1"/>
    <col min="10749" max="10749" width="5.7109375" customWidth="1"/>
    <col min="10752" max="10752" width="21.5703125" customWidth="1"/>
    <col min="10755" max="10755" width="24.140625" customWidth="1"/>
    <col min="11002" max="11002" width="8.140625" customWidth="1"/>
    <col min="11003" max="11003" width="9.28515625" customWidth="1"/>
    <col min="11004" max="11004" width="6.5703125" customWidth="1"/>
    <col min="11005" max="11005" width="5.7109375" customWidth="1"/>
    <col min="11008" max="11008" width="21.5703125" customWidth="1"/>
    <col min="11011" max="11011" width="24.140625" customWidth="1"/>
    <col min="11258" max="11258" width="8.140625" customWidth="1"/>
    <col min="11259" max="11259" width="9.28515625" customWidth="1"/>
    <col min="11260" max="11260" width="6.5703125" customWidth="1"/>
    <col min="11261" max="11261" width="5.7109375" customWidth="1"/>
    <col min="11264" max="11264" width="21.5703125" customWidth="1"/>
    <col min="11267" max="11267" width="24.140625" customWidth="1"/>
    <col min="11514" max="11514" width="8.140625" customWidth="1"/>
    <col min="11515" max="11515" width="9.28515625" customWidth="1"/>
    <col min="11516" max="11516" width="6.5703125" customWidth="1"/>
    <col min="11517" max="11517" width="5.7109375" customWidth="1"/>
    <col min="11520" max="11520" width="21.5703125" customWidth="1"/>
    <col min="11523" max="11523" width="24.140625" customWidth="1"/>
    <col min="11770" max="11770" width="8.140625" customWidth="1"/>
    <col min="11771" max="11771" width="9.28515625" customWidth="1"/>
    <col min="11772" max="11772" width="6.5703125" customWidth="1"/>
    <col min="11773" max="11773" width="5.7109375" customWidth="1"/>
    <col min="11776" max="11776" width="21.5703125" customWidth="1"/>
    <col min="11779" max="11779" width="24.140625" customWidth="1"/>
    <col min="12026" max="12026" width="8.140625" customWidth="1"/>
    <col min="12027" max="12027" width="9.28515625" customWidth="1"/>
    <col min="12028" max="12028" width="6.5703125" customWidth="1"/>
    <col min="12029" max="12029" width="5.7109375" customWidth="1"/>
    <col min="12032" max="12032" width="21.5703125" customWidth="1"/>
    <col min="12035" max="12035" width="24.140625" customWidth="1"/>
    <col min="12282" max="12282" width="8.140625" customWidth="1"/>
    <col min="12283" max="12283" width="9.28515625" customWidth="1"/>
    <col min="12284" max="12284" width="6.5703125" customWidth="1"/>
    <col min="12285" max="12285" width="5.7109375" customWidth="1"/>
    <col min="12288" max="12288" width="21.5703125" customWidth="1"/>
    <col min="12291" max="12291" width="24.140625" customWidth="1"/>
    <col min="12538" max="12538" width="8.140625" customWidth="1"/>
    <col min="12539" max="12539" width="9.28515625" customWidth="1"/>
    <col min="12540" max="12540" width="6.5703125" customWidth="1"/>
    <col min="12541" max="12541" width="5.7109375" customWidth="1"/>
    <col min="12544" max="12544" width="21.5703125" customWidth="1"/>
    <col min="12547" max="12547" width="24.140625" customWidth="1"/>
    <col min="12794" max="12794" width="8.140625" customWidth="1"/>
    <col min="12795" max="12795" width="9.28515625" customWidth="1"/>
    <col min="12796" max="12796" width="6.5703125" customWidth="1"/>
    <col min="12797" max="12797" width="5.7109375" customWidth="1"/>
    <col min="12800" max="12800" width="21.5703125" customWidth="1"/>
    <col min="12803" max="12803" width="24.140625" customWidth="1"/>
    <col min="13050" max="13050" width="8.140625" customWidth="1"/>
    <col min="13051" max="13051" width="9.28515625" customWidth="1"/>
    <col min="13052" max="13052" width="6.5703125" customWidth="1"/>
    <col min="13053" max="13053" width="5.7109375" customWidth="1"/>
    <col min="13056" max="13056" width="21.5703125" customWidth="1"/>
    <col min="13059" max="13059" width="24.140625" customWidth="1"/>
    <col min="13306" max="13306" width="8.140625" customWidth="1"/>
    <col min="13307" max="13307" width="9.28515625" customWidth="1"/>
    <col min="13308" max="13308" width="6.5703125" customWidth="1"/>
    <col min="13309" max="13309" width="5.7109375" customWidth="1"/>
    <col min="13312" max="13312" width="21.5703125" customWidth="1"/>
    <col min="13315" max="13315" width="24.140625" customWidth="1"/>
    <col min="13562" max="13562" width="8.140625" customWidth="1"/>
    <col min="13563" max="13563" width="9.28515625" customWidth="1"/>
    <col min="13564" max="13564" width="6.5703125" customWidth="1"/>
    <col min="13565" max="13565" width="5.7109375" customWidth="1"/>
    <col min="13568" max="13568" width="21.5703125" customWidth="1"/>
    <col min="13571" max="13571" width="24.140625" customWidth="1"/>
    <col min="13818" max="13818" width="8.140625" customWidth="1"/>
    <col min="13819" max="13819" width="9.28515625" customWidth="1"/>
    <col min="13820" max="13820" width="6.5703125" customWidth="1"/>
    <col min="13821" max="13821" width="5.7109375" customWidth="1"/>
    <col min="13824" max="13824" width="21.5703125" customWidth="1"/>
    <col min="13827" max="13827" width="24.140625" customWidth="1"/>
    <col min="14074" max="14074" width="8.140625" customWidth="1"/>
    <col min="14075" max="14075" width="9.28515625" customWidth="1"/>
    <col min="14076" max="14076" width="6.5703125" customWidth="1"/>
    <col min="14077" max="14077" width="5.7109375" customWidth="1"/>
    <col min="14080" max="14080" width="21.5703125" customWidth="1"/>
    <col min="14083" max="14083" width="24.140625" customWidth="1"/>
    <col min="14330" max="14330" width="8.140625" customWidth="1"/>
    <col min="14331" max="14331" width="9.28515625" customWidth="1"/>
    <col min="14332" max="14332" width="6.5703125" customWidth="1"/>
    <col min="14333" max="14333" width="5.7109375" customWidth="1"/>
    <col min="14336" max="14336" width="21.5703125" customWidth="1"/>
    <col min="14339" max="14339" width="24.140625" customWidth="1"/>
    <col min="14586" max="14586" width="8.140625" customWidth="1"/>
    <col min="14587" max="14587" width="9.28515625" customWidth="1"/>
    <col min="14588" max="14588" width="6.5703125" customWidth="1"/>
    <col min="14589" max="14589" width="5.7109375" customWidth="1"/>
    <col min="14592" max="14592" width="21.5703125" customWidth="1"/>
    <col min="14595" max="14595" width="24.140625" customWidth="1"/>
    <col min="14842" max="14842" width="8.140625" customWidth="1"/>
    <col min="14843" max="14843" width="9.28515625" customWidth="1"/>
    <col min="14844" max="14844" width="6.5703125" customWidth="1"/>
    <col min="14845" max="14845" width="5.7109375" customWidth="1"/>
    <col min="14848" max="14848" width="21.5703125" customWidth="1"/>
    <col min="14851" max="14851" width="24.140625" customWidth="1"/>
    <col min="15098" max="15098" width="8.140625" customWidth="1"/>
    <col min="15099" max="15099" width="9.28515625" customWidth="1"/>
    <col min="15100" max="15100" width="6.5703125" customWidth="1"/>
    <col min="15101" max="15101" width="5.7109375" customWidth="1"/>
    <col min="15104" max="15104" width="21.5703125" customWidth="1"/>
    <col min="15107" max="15107" width="24.140625" customWidth="1"/>
    <col min="15354" max="15354" width="8.140625" customWidth="1"/>
    <col min="15355" max="15355" width="9.28515625" customWidth="1"/>
    <col min="15356" max="15356" width="6.5703125" customWidth="1"/>
    <col min="15357" max="15357" width="5.7109375" customWidth="1"/>
    <col min="15360" max="15360" width="21.5703125" customWidth="1"/>
    <col min="15363" max="15363" width="24.140625" customWidth="1"/>
    <col min="15610" max="15610" width="8.140625" customWidth="1"/>
    <col min="15611" max="15611" width="9.28515625" customWidth="1"/>
    <col min="15612" max="15612" width="6.5703125" customWidth="1"/>
    <col min="15613" max="15613" width="5.7109375" customWidth="1"/>
    <col min="15616" max="15616" width="21.5703125" customWidth="1"/>
    <col min="15619" max="15619" width="24.140625" customWidth="1"/>
    <col min="15866" max="15866" width="8.140625" customWidth="1"/>
    <col min="15867" max="15867" width="9.28515625" customWidth="1"/>
    <col min="15868" max="15868" width="6.5703125" customWidth="1"/>
    <col min="15869" max="15869" width="5.7109375" customWidth="1"/>
    <col min="15872" max="15872" width="21.5703125" customWidth="1"/>
    <col min="15875" max="15875" width="24.140625" customWidth="1"/>
    <col min="16122" max="16122" width="8.140625" customWidth="1"/>
    <col min="16123" max="16123" width="9.28515625" customWidth="1"/>
    <col min="16124" max="16124" width="6.5703125" customWidth="1"/>
    <col min="16125" max="16125" width="5.7109375" customWidth="1"/>
    <col min="16128" max="16128" width="21.5703125" customWidth="1"/>
    <col min="16131" max="16131" width="24.140625" customWidth="1"/>
  </cols>
  <sheetData>
    <row r="1" spans="1:11" ht="15.75" x14ac:dyDescent="0.25">
      <c r="A1" s="29"/>
      <c r="B1" s="19"/>
      <c r="C1" s="21" t="s">
        <v>92</v>
      </c>
      <c r="D1" s="19"/>
      <c r="F1" s="19"/>
      <c r="G1" s="19"/>
      <c r="H1" s="19"/>
      <c r="I1" s="19"/>
      <c r="J1" s="19"/>
      <c r="K1" s="19"/>
    </row>
    <row r="2" spans="1:11" ht="15.75" x14ac:dyDescent="0.25">
      <c r="A2" s="29"/>
      <c r="B2" s="19"/>
      <c r="C2" s="21" t="s">
        <v>93</v>
      </c>
      <c r="D2" s="19"/>
      <c r="F2" s="19"/>
      <c r="G2" s="19"/>
      <c r="H2" s="19"/>
      <c r="I2" s="19"/>
      <c r="J2" s="19"/>
      <c r="K2" s="19"/>
    </row>
    <row r="3" spans="1:11" ht="15.75" x14ac:dyDescent="0.25">
      <c r="A3" s="29"/>
      <c r="B3" s="19"/>
      <c r="C3" s="21" t="s">
        <v>94</v>
      </c>
      <c r="D3" s="19"/>
      <c r="F3" s="19"/>
      <c r="G3" s="19"/>
      <c r="H3" s="19"/>
      <c r="I3" s="19"/>
      <c r="J3" s="19"/>
      <c r="K3" s="19"/>
    </row>
    <row r="4" spans="1:11" x14ac:dyDescent="0.25">
      <c r="A4" s="71" t="s">
        <v>690</v>
      </c>
      <c r="B4" s="71"/>
      <c r="C4" s="71"/>
      <c r="D4" s="71"/>
      <c r="E4" s="71"/>
      <c r="F4" s="71"/>
      <c r="G4" s="71"/>
      <c r="H4" s="71"/>
      <c r="I4" s="71"/>
      <c r="J4" s="71"/>
      <c r="K4" s="71"/>
    </row>
    <row r="5" spans="1:11" ht="15" customHeight="1" x14ac:dyDescent="0.25">
      <c r="A5" s="56" t="s">
        <v>95</v>
      </c>
      <c r="B5" s="56"/>
      <c r="C5" s="56"/>
      <c r="D5" s="56"/>
      <c r="E5" s="56"/>
      <c r="F5" s="56"/>
      <c r="G5" s="56"/>
      <c r="H5" s="56"/>
      <c r="I5" s="56"/>
      <c r="J5" s="56"/>
      <c r="K5" s="56"/>
    </row>
    <row r="6" spans="1:11" ht="18" customHeight="1" x14ac:dyDescent="0.25">
      <c r="A6" s="74" t="s">
        <v>692</v>
      </c>
      <c r="B6" s="65"/>
      <c r="C6" s="65"/>
      <c r="D6" s="65"/>
      <c r="E6" s="65"/>
      <c r="F6" s="65"/>
      <c r="G6" s="65"/>
      <c r="H6" s="65"/>
      <c r="I6" s="65"/>
      <c r="J6" s="65"/>
      <c r="K6" s="65"/>
    </row>
    <row r="7" spans="1:11" ht="48" x14ac:dyDescent="0.25">
      <c r="A7" s="44" t="s">
        <v>715</v>
      </c>
      <c r="B7" s="72" t="s">
        <v>694</v>
      </c>
      <c r="C7" s="72"/>
      <c r="D7" s="44" t="s">
        <v>693</v>
      </c>
      <c r="E7" s="44" t="s">
        <v>717</v>
      </c>
      <c r="F7" s="45" t="s">
        <v>716</v>
      </c>
      <c r="G7" s="45" t="s">
        <v>718</v>
      </c>
      <c r="H7" s="45" t="s">
        <v>701</v>
      </c>
      <c r="I7" s="45" t="s">
        <v>702</v>
      </c>
      <c r="J7" s="45" t="s">
        <v>703</v>
      </c>
      <c r="K7" s="45" t="s">
        <v>704</v>
      </c>
    </row>
    <row r="8" spans="1:11" ht="64.5" customHeight="1" x14ac:dyDescent="0.25">
      <c r="A8" s="46">
        <v>1</v>
      </c>
      <c r="B8" s="70" t="s">
        <v>705</v>
      </c>
      <c r="C8" s="70"/>
      <c r="D8" s="47" t="s">
        <v>1</v>
      </c>
      <c r="E8" s="48" t="s">
        <v>67</v>
      </c>
      <c r="F8" s="49">
        <v>1298</v>
      </c>
      <c r="G8" s="49">
        <f>+'Hoja2 (2)'!P9</f>
        <v>1230</v>
      </c>
      <c r="H8" s="50" t="s">
        <v>2</v>
      </c>
      <c r="I8" s="50" t="s">
        <v>0</v>
      </c>
      <c r="J8" s="51">
        <f>83205/10000</f>
        <v>8.3204999999999991</v>
      </c>
      <c r="K8" s="50" t="s">
        <v>3</v>
      </c>
    </row>
    <row r="9" spans="1:11" ht="39" customHeight="1" x14ac:dyDescent="0.25">
      <c r="A9" s="46">
        <f>+A8+1</f>
        <v>2</v>
      </c>
      <c r="B9" s="70" t="s">
        <v>706</v>
      </c>
      <c r="C9" s="70"/>
      <c r="D9" s="47" t="s">
        <v>5</v>
      </c>
      <c r="E9" s="48" t="s">
        <v>68</v>
      </c>
      <c r="F9" s="50">
        <v>924</v>
      </c>
      <c r="G9" s="50">
        <f>+'Hoja2 (2)'!P16</f>
        <v>868</v>
      </c>
      <c r="H9" s="50" t="s">
        <v>6</v>
      </c>
      <c r="I9" s="50" t="s">
        <v>4</v>
      </c>
      <c r="J9" s="51">
        <f>440000/10000</f>
        <v>44</v>
      </c>
      <c r="K9" s="50" t="s">
        <v>7</v>
      </c>
    </row>
    <row r="10" spans="1:11" ht="36" customHeight="1" x14ac:dyDescent="0.25">
      <c r="A10" s="46">
        <f t="shared" ref="A10:A17" si="0">+A9+1</f>
        <v>3</v>
      </c>
      <c r="B10" s="70" t="s">
        <v>707</v>
      </c>
      <c r="C10" s="70"/>
      <c r="D10" s="47" t="s">
        <v>10</v>
      </c>
      <c r="E10" s="48" t="s">
        <v>68</v>
      </c>
      <c r="F10" s="49">
        <v>930</v>
      </c>
      <c r="G10" s="49">
        <f>+'Hoja2 (2)'!P7</f>
        <v>868</v>
      </c>
      <c r="H10" s="50" t="s">
        <v>11</v>
      </c>
      <c r="I10" s="50" t="s">
        <v>9</v>
      </c>
      <c r="J10" s="51">
        <v>49</v>
      </c>
      <c r="K10" s="50" t="s">
        <v>12</v>
      </c>
    </row>
    <row r="11" spans="1:11" ht="35.25" customHeight="1" x14ac:dyDescent="0.25">
      <c r="A11" s="46">
        <f t="shared" si="0"/>
        <v>4</v>
      </c>
      <c r="B11" s="73" t="s">
        <v>708</v>
      </c>
      <c r="C11" s="73"/>
      <c r="D11" s="47" t="s">
        <v>13</v>
      </c>
      <c r="E11" s="48" t="s">
        <v>69</v>
      </c>
      <c r="F11" s="49">
        <v>1316</v>
      </c>
      <c r="G11" s="49">
        <f>+'Hoja2 (2)'!P15</f>
        <v>1316</v>
      </c>
      <c r="H11" s="50" t="s">
        <v>14</v>
      </c>
      <c r="I11" s="50" t="s">
        <v>75</v>
      </c>
      <c r="J11" s="51">
        <f>1401600/10000</f>
        <v>140.16</v>
      </c>
      <c r="K11" s="50" t="s">
        <v>15</v>
      </c>
    </row>
    <row r="12" spans="1:11" ht="32.25" customHeight="1" x14ac:dyDescent="0.25">
      <c r="A12" s="46">
        <f t="shared" si="0"/>
        <v>5</v>
      </c>
      <c r="B12" s="70" t="s">
        <v>709</v>
      </c>
      <c r="C12" s="70"/>
      <c r="D12" s="47" t="s">
        <v>17</v>
      </c>
      <c r="E12" s="48" t="s">
        <v>70</v>
      </c>
      <c r="F12" s="49">
        <v>2974</v>
      </c>
      <c r="G12" s="49">
        <f>+'Hoja2 (2)'!P12</f>
        <v>2813</v>
      </c>
      <c r="H12" s="50" t="s">
        <v>18</v>
      </c>
      <c r="I12" s="50" t="s">
        <v>16</v>
      </c>
      <c r="J12" s="52">
        <f>244047/10000</f>
        <v>24.404699999999998</v>
      </c>
      <c r="K12" s="49" t="s">
        <v>19</v>
      </c>
    </row>
    <row r="13" spans="1:11" ht="45.75" customHeight="1" x14ac:dyDescent="0.25">
      <c r="A13" s="46">
        <f t="shared" si="0"/>
        <v>6</v>
      </c>
      <c r="B13" s="70" t="s">
        <v>710</v>
      </c>
      <c r="C13" s="70"/>
      <c r="D13" s="47" t="s">
        <v>21</v>
      </c>
      <c r="E13" s="48" t="s">
        <v>71</v>
      </c>
      <c r="F13" s="49">
        <v>2474</v>
      </c>
      <c r="G13" s="49">
        <f>+'Hoja2 (2)'!P14</f>
        <v>2445</v>
      </c>
      <c r="H13" s="50" t="s">
        <v>22</v>
      </c>
      <c r="I13" s="50" t="s">
        <v>20</v>
      </c>
      <c r="J13" s="51">
        <f>290328.37/10000</f>
        <v>29.032837000000001</v>
      </c>
      <c r="K13" s="50" t="s">
        <v>23</v>
      </c>
    </row>
    <row r="14" spans="1:11" ht="25.5" customHeight="1" x14ac:dyDescent="0.25">
      <c r="A14" s="46">
        <f t="shared" si="0"/>
        <v>7</v>
      </c>
      <c r="B14" s="70" t="s">
        <v>711</v>
      </c>
      <c r="C14" s="70"/>
      <c r="D14" s="47" t="s">
        <v>25</v>
      </c>
      <c r="E14" s="48" t="s">
        <v>68</v>
      </c>
      <c r="F14" s="49">
        <v>4564</v>
      </c>
      <c r="G14" s="49">
        <f>+'Hoja2 (2)'!P13</f>
        <v>4309</v>
      </c>
      <c r="H14" s="50" t="s">
        <v>26</v>
      </c>
      <c r="I14" s="50" t="s">
        <v>24</v>
      </c>
      <c r="J14" s="51">
        <f>400000/10000</f>
        <v>40</v>
      </c>
      <c r="K14" s="50" t="s">
        <v>27</v>
      </c>
    </row>
    <row r="15" spans="1:11" ht="44.25" customHeight="1" x14ac:dyDescent="0.25">
      <c r="A15" s="46">
        <f t="shared" si="0"/>
        <v>8</v>
      </c>
      <c r="B15" s="70" t="s">
        <v>712</v>
      </c>
      <c r="C15" s="70"/>
      <c r="D15" s="47" t="s">
        <v>29</v>
      </c>
      <c r="E15" s="48" t="s">
        <v>72</v>
      </c>
      <c r="F15" s="49">
        <v>3466</v>
      </c>
      <c r="G15" s="49">
        <f>+'Hoja2 (2)'!P8</f>
        <v>3344</v>
      </c>
      <c r="H15" s="50" t="s">
        <v>30</v>
      </c>
      <c r="I15" s="50" t="s">
        <v>28</v>
      </c>
      <c r="J15" s="51">
        <f>453345.12/10000</f>
        <v>45.334511999999997</v>
      </c>
      <c r="K15" s="50" t="s">
        <v>31</v>
      </c>
    </row>
    <row r="16" spans="1:11" ht="42" customHeight="1" x14ac:dyDescent="0.25">
      <c r="A16" s="46">
        <f t="shared" si="0"/>
        <v>9</v>
      </c>
      <c r="B16" s="70" t="s">
        <v>713</v>
      </c>
      <c r="C16" s="70"/>
      <c r="D16" s="47" t="s">
        <v>34</v>
      </c>
      <c r="E16" s="48" t="s">
        <v>73</v>
      </c>
      <c r="F16" s="49">
        <v>1469</v>
      </c>
      <c r="G16" s="49">
        <f>+'Hoja2 (2)'!P10</f>
        <v>1388</v>
      </c>
      <c r="H16" s="50" t="s">
        <v>35</v>
      </c>
      <c r="I16" s="50" t="s">
        <v>33</v>
      </c>
      <c r="J16" s="49">
        <f>2500000/10000</f>
        <v>250</v>
      </c>
      <c r="K16" s="50" t="s">
        <v>36</v>
      </c>
    </row>
    <row r="17" spans="1:11" ht="34.5" customHeight="1" x14ac:dyDescent="0.25">
      <c r="A17" s="46">
        <f t="shared" si="0"/>
        <v>10</v>
      </c>
      <c r="B17" s="70" t="s">
        <v>714</v>
      </c>
      <c r="C17" s="70"/>
      <c r="D17" s="47" t="s">
        <v>37</v>
      </c>
      <c r="E17" s="48" t="s">
        <v>74</v>
      </c>
      <c r="F17" s="49">
        <v>2984</v>
      </c>
      <c r="G17" s="49">
        <f>+'Hoja2 (2)'!P11</f>
        <v>2824</v>
      </c>
      <c r="H17" s="50" t="s">
        <v>80</v>
      </c>
      <c r="I17" s="50" t="s">
        <v>78</v>
      </c>
      <c r="J17" s="51">
        <v>360</v>
      </c>
      <c r="K17" s="50" t="s">
        <v>79</v>
      </c>
    </row>
    <row r="18" spans="1:11" s="42" customFormat="1" x14ac:dyDescent="0.25">
      <c r="A18" s="53" t="s">
        <v>76</v>
      </c>
      <c r="E18" s="43"/>
    </row>
    <row r="19" spans="1:11" s="42" customFormat="1" x14ac:dyDescent="0.25">
      <c r="A19" s="53" t="s">
        <v>77</v>
      </c>
      <c r="E19" s="43"/>
    </row>
    <row r="21" spans="1:11" x14ac:dyDescent="0.25">
      <c r="A21" s="2"/>
      <c r="K21" s="2"/>
    </row>
  </sheetData>
  <mergeCells count="14">
    <mergeCell ref="A4:K4"/>
    <mergeCell ref="A5:K5"/>
    <mergeCell ref="B7:C7"/>
    <mergeCell ref="B16:C16"/>
    <mergeCell ref="B10:C10"/>
    <mergeCell ref="B11:C11"/>
    <mergeCell ref="B8:C8"/>
    <mergeCell ref="B9:C9"/>
    <mergeCell ref="A6:K6"/>
    <mergeCell ref="B17:C17"/>
    <mergeCell ref="B14:C14"/>
    <mergeCell ref="B15:C15"/>
    <mergeCell ref="B12:C12"/>
    <mergeCell ref="B13:C13"/>
  </mergeCells>
  <printOptions horizontalCentered="1" verticalCentered="1"/>
  <pageMargins left="0.70866141732283472" right="0.70866141732283472" top="1.39" bottom="0.74803149606299213" header="0.94488188976377963" footer="0.31496062992125984"/>
  <pageSetup scale="55"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Q21"/>
  <sheetViews>
    <sheetView zoomScaleNormal="100" workbookViewId="0">
      <selection activeCell="U22" sqref="U22"/>
    </sheetView>
  </sheetViews>
  <sheetFormatPr baseColWidth="10" defaultRowHeight="12.75" x14ac:dyDescent="0.2"/>
  <cols>
    <col min="1" max="1" width="7.5703125" style="3" customWidth="1"/>
    <col min="2" max="2" width="13" style="3" customWidth="1"/>
    <col min="3" max="3" width="11.85546875" style="3" hidden="1" customWidth="1"/>
    <col min="4" max="4" width="8.85546875" style="3" hidden="1" customWidth="1"/>
    <col min="5" max="5" width="7" style="3" hidden="1" customWidth="1"/>
    <col min="6" max="6" width="10.85546875" style="3" hidden="1" customWidth="1"/>
    <col min="7" max="8" width="0" style="3" hidden="1" customWidth="1"/>
    <col min="9" max="9" width="9.42578125" style="3" hidden="1" customWidth="1"/>
    <col min="10" max="12" width="0" style="3" hidden="1" customWidth="1"/>
    <col min="13" max="13" width="13.140625" style="3" hidden="1" customWidth="1"/>
    <col min="14" max="15" width="0" style="3" hidden="1" customWidth="1"/>
    <col min="16" max="256" width="11.42578125" style="3"/>
    <col min="257" max="257" width="7.5703125" style="3" customWidth="1"/>
    <col min="258" max="258" width="13" style="3" customWidth="1"/>
    <col min="259" max="259" width="11.85546875" style="3" customWidth="1"/>
    <col min="260" max="260" width="8.85546875" style="3" customWidth="1"/>
    <col min="261" max="261" width="7" style="3" customWidth="1"/>
    <col min="262" max="262" width="10.85546875" style="3" customWidth="1"/>
    <col min="263" max="264" width="11.42578125" style="3"/>
    <col min="265" max="265" width="9.42578125" style="3" customWidth="1"/>
    <col min="266" max="268" width="11.42578125" style="3"/>
    <col min="269" max="269" width="13.140625" style="3" customWidth="1"/>
    <col min="270" max="512" width="11.42578125" style="3"/>
    <col min="513" max="513" width="7.5703125" style="3" customWidth="1"/>
    <col min="514" max="514" width="13" style="3" customWidth="1"/>
    <col min="515" max="515" width="11.85546875" style="3" customWidth="1"/>
    <col min="516" max="516" width="8.85546875" style="3" customWidth="1"/>
    <col min="517" max="517" width="7" style="3" customWidth="1"/>
    <col min="518" max="518" width="10.85546875" style="3" customWidth="1"/>
    <col min="519" max="520" width="11.42578125" style="3"/>
    <col min="521" max="521" width="9.42578125" style="3" customWidth="1"/>
    <col min="522" max="524" width="11.42578125" style="3"/>
    <col min="525" max="525" width="13.140625" style="3" customWidth="1"/>
    <col min="526" max="768" width="11.42578125" style="3"/>
    <col min="769" max="769" width="7.5703125" style="3" customWidth="1"/>
    <col min="770" max="770" width="13" style="3" customWidth="1"/>
    <col min="771" max="771" width="11.85546875" style="3" customWidth="1"/>
    <col min="772" max="772" width="8.85546875" style="3" customWidth="1"/>
    <col min="773" max="773" width="7" style="3" customWidth="1"/>
    <col min="774" max="774" width="10.85546875" style="3" customWidth="1"/>
    <col min="775" max="776" width="11.42578125" style="3"/>
    <col min="777" max="777" width="9.42578125" style="3" customWidth="1"/>
    <col min="778" max="780" width="11.42578125" style="3"/>
    <col min="781" max="781" width="13.140625" style="3" customWidth="1"/>
    <col min="782" max="1024" width="11.42578125" style="3"/>
    <col min="1025" max="1025" width="7.5703125" style="3" customWidth="1"/>
    <col min="1026" max="1026" width="13" style="3" customWidth="1"/>
    <col min="1027" max="1027" width="11.85546875" style="3" customWidth="1"/>
    <col min="1028" max="1028" width="8.85546875" style="3" customWidth="1"/>
    <col min="1029" max="1029" width="7" style="3" customWidth="1"/>
    <col min="1030" max="1030" width="10.85546875" style="3" customWidth="1"/>
    <col min="1031" max="1032" width="11.42578125" style="3"/>
    <col min="1033" max="1033" width="9.42578125" style="3" customWidth="1"/>
    <col min="1034" max="1036" width="11.42578125" style="3"/>
    <col min="1037" max="1037" width="13.140625" style="3" customWidth="1"/>
    <col min="1038" max="1280" width="11.42578125" style="3"/>
    <col min="1281" max="1281" width="7.5703125" style="3" customWidth="1"/>
    <col min="1282" max="1282" width="13" style="3" customWidth="1"/>
    <col min="1283" max="1283" width="11.85546875" style="3" customWidth="1"/>
    <col min="1284" max="1284" width="8.85546875" style="3" customWidth="1"/>
    <col min="1285" max="1285" width="7" style="3" customWidth="1"/>
    <col min="1286" max="1286" width="10.85546875" style="3" customWidth="1"/>
    <col min="1287" max="1288" width="11.42578125" style="3"/>
    <col min="1289" max="1289" width="9.42578125" style="3" customWidth="1"/>
    <col min="1290" max="1292" width="11.42578125" style="3"/>
    <col min="1293" max="1293" width="13.140625" style="3" customWidth="1"/>
    <col min="1294" max="1536" width="11.42578125" style="3"/>
    <col min="1537" max="1537" width="7.5703125" style="3" customWidth="1"/>
    <col min="1538" max="1538" width="13" style="3" customWidth="1"/>
    <col min="1539" max="1539" width="11.85546875" style="3" customWidth="1"/>
    <col min="1540" max="1540" width="8.85546875" style="3" customWidth="1"/>
    <col min="1541" max="1541" width="7" style="3" customWidth="1"/>
    <col min="1542" max="1542" width="10.85546875" style="3" customWidth="1"/>
    <col min="1543" max="1544" width="11.42578125" style="3"/>
    <col min="1545" max="1545" width="9.42578125" style="3" customWidth="1"/>
    <col min="1546" max="1548" width="11.42578125" style="3"/>
    <col min="1549" max="1549" width="13.140625" style="3" customWidth="1"/>
    <col min="1550" max="1792" width="11.42578125" style="3"/>
    <col min="1793" max="1793" width="7.5703125" style="3" customWidth="1"/>
    <col min="1794" max="1794" width="13" style="3" customWidth="1"/>
    <col min="1795" max="1795" width="11.85546875" style="3" customWidth="1"/>
    <col min="1796" max="1796" width="8.85546875" style="3" customWidth="1"/>
    <col min="1797" max="1797" width="7" style="3" customWidth="1"/>
    <col min="1798" max="1798" width="10.85546875" style="3" customWidth="1"/>
    <col min="1799" max="1800" width="11.42578125" style="3"/>
    <col min="1801" max="1801" width="9.42578125" style="3" customWidth="1"/>
    <col min="1802" max="1804" width="11.42578125" style="3"/>
    <col min="1805" max="1805" width="13.140625" style="3" customWidth="1"/>
    <col min="1806" max="2048" width="11.42578125" style="3"/>
    <col min="2049" max="2049" width="7.5703125" style="3" customWidth="1"/>
    <col min="2050" max="2050" width="13" style="3" customWidth="1"/>
    <col min="2051" max="2051" width="11.85546875" style="3" customWidth="1"/>
    <col min="2052" max="2052" width="8.85546875" style="3" customWidth="1"/>
    <col min="2053" max="2053" width="7" style="3" customWidth="1"/>
    <col min="2054" max="2054" width="10.85546875" style="3" customWidth="1"/>
    <col min="2055" max="2056" width="11.42578125" style="3"/>
    <col min="2057" max="2057" width="9.42578125" style="3" customWidth="1"/>
    <col min="2058" max="2060" width="11.42578125" style="3"/>
    <col min="2061" max="2061" width="13.140625" style="3" customWidth="1"/>
    <col min="2062" max="2304" width="11.42578125" style="3"/>
    <col min="2305" max="2305" width="7.5703125" style="3" customWidth="1"/>
    <col min="2306" max="2306" width="13" style="3" customWidth="1"/>
    <col min="2307" max="2307" width="11.85546875" style="3" customWidth="1"/>
    <col min="2308" max="2308" width="8.85546875" style="3" customWidth="1"/>
    <col min="2309" max="2309" width="7" style="3" customWidth="1"/>
    <col min="2310" max="2310" width="10.85546875" style="3" customWidth="1"/>
    <col min="2311" max="2312" width="11.42578125" style="3"/>
    <col min="2313" max="2313" width="9.42578125" style="3" customWidth="1"/>
    <col min="2314" max="2316" width="11.42578125" style="3"/>
    <col min="2317" max="2317" width="13.140625" style="3" customWidth="1"/>
    <col min="2318" max="2560" width="11.42578125" style="3"/>
    <col min="2561" max="2561" width="7.5703125" style="3" customWidth="1"/>
    <col min="2562" max="2562" width="13" style="3" customWidth="1"/>
    <col min="2563" max="2563" width="11.85546875" style="3" customWidth="1"/>
    <col min="2564" max="2564" width="8.85546875" style="3" customWidth="1"/>
    <col min="2565" max="2565" width="7" style="3" customWidth="1"/>
    <col min="2566" max="2566" width="10.85546875" style="3" customWidth="1"/>
    <col min="2567" max="2568" width="11.42578125" style="3"/>
    <col min="2569" max="2569" width="9.42578125" style="3" customWidth="1"/>
    <col min="2570" max="2572" width="11.42578125" style="3"/>
    <col min="2573" max="2573" width="13.140625" style="3" customWidth="1"/>
    <col min="2574" max="2816" width="11.42578125" style="3"/>
    <col min="2817" max="2817" width="7.5703125" style="3" customWidth="1"/>
    <col min="2818" max="2818" width="13" style="3" customWidth="1"/>
    <col min="2819" max="2819" width="11.85546875" style="3" customWidth="1"/>
    <col min="2820" max="2820" width="8.85546875" style="3" customWidth="1"/>
    <col min="2821" max="2821" width="7" style="3" customWidth="1"/>
    <col min="2822" max="2822" width="10.85546875" style="3" customWidth="1"/>
    <col min="2823" max="2824" width="11.42578125" style="3"/>
    <col min="2825" max="2825" width="9.42578125" style="3" customWidth="1"/>
    <col min="2826" max="2828" width="11.42578125" style="3"/>
    <col min="2829" max="2829" width="13.140625" style="3" customWidth="1"/>
    <col min="2830" max="3072" width="11.42578125" style="3"/>
    <col min="3073" max="3073" width="7.5703125" style="3" customWidth="1"/>
    <col min="3074" max="3074" width="13" style="3" customWidth="1"/>
    <col min="3075" max="3075" width="11.85546875" style="3" customWidth="1"/>
    <col min="3076" max="3076" width="8.85546875" style="3" customWidth="1"/>
    <col min="3077" max="3077" width="7" style="3" customWidth="1"/>
    <col min="3078" max="3078" width="10.85546875" style="3" customWidth="1"/>
    <col min="3079" max="3080" width="11.42578125" style="3"/>
    <col min="3081" max="3081" width="9.42578125" style="3" customWidth="1"/>
    <col min="3082" max="3084" width="11.42578125" style="3"/>
    <col min="3085" max="3085" width="13.140625" style="3" customWidth="1"/>
    <col min="3086" max="3328" width="11.42578125" style="3"/>
    <col min="3329" max="3329" width="7.5703125" style="3" customWidth="1"/>
    <col min="3330" max="3330" width="13" style="3" customWidth="1"/>
    <col min="3331" max="3331" width="11.85546875" style="3" customWidth="1"/>
    <col min="3332" max="3332" width="8.85546875" style="3" customWidth="1"/>
    <col min="3333" max="3333" width="7" style="3" customWidth="1"/>
    <col min="3334" max="3334" width="10.85546875" style="3" customWidth="1"/>
    <col min="3335" max="3336" width="11.42578125" style="3"/>
    <col min="3337" max="3337" width="9.42578125" style="3" customWidth="1"/>
    <col min="3338" max="3340" width="11.42578125" style="3"/>
    <col min="3341" max="3341" width="13.140625" style="3" customWidth="1"/>
    <col min="3342" max="3584" width="11.42578125" style="3"/>
    <col min="3585" max="3585" width="7.5703125" style="3" customWidth="1"/>
    <col min="3586" max="3586" width="13" style="3" customWidth="1"/>
    <col min="3587" max="3587" width="11.85546875" style="3" customWidth="1"/>
    <col min="3588" max="3588" width="8.85546875" style="3" customWidth="1"/>
    <col min="3589" max="3589" width="7" style="3" customWidth="1"/>
    <col min="3590" max="3590" width="10.85546875" style="3" customWidth="1"/>
    <col min="3591" max="3592" width="11.42578125" style="3"/>
    <col min="3593" max="3593" width="9.42578125" style="3" customWidth="1"/>
    <col min="3594" max="3596" width="11.42578125" style="3"/>
    <col min="3597" max="3597" width="13.140625" style="3" customWidth="1"/>
    <col min="3598" max="3840" width="11.42578125" style="3"/>
    <col min="3841" max="3841" width="7.5703125" style="3" customWidth="1"/>
    <col min="3842" max="3842" width="13" style="3" customWidth="1"/>
    <col min="3843" max="3843" width="11.85546875" style="3" customWidth="1"/>
    <col min="3844" max="3844" width="8.85546875" style="3" customWidth="1"/>
    <col min="3845" max="3845" width="7" style="3" customWidth="1"/>
    <col min="3846" max="3846" width="10.85546875" style="3" customWidth="1"/>
    <col min="3847" max="3848" width="11.42578125" style="3"/>
    <col min="3849" max="3849" width="9.42578125" style="3" customWidth="1"/>
    <col min="3850" max="3852" width="11.42578125" style="3"/>
    <col min="3853" max="3853" width="13.140625" style="3" customWidth="1"/>
    <col min="3854" max="4096" width="11.42578125" style="3"/>
    <col min="4097" max="4097" width="7.5703125" style="3" customWidth="1"/>
    <col min="4098" max="4098" width="13" style="3" customWidth="1"/>
    <col min="4099" max="4099" width="11.85546875" style="3" customWidth="1"/>
    <col min="4100" max="4100" width="8.85546875" style="3" customWidth="1"/>
    <col min="4101" max="4101" width="7" style="3" customWidth="1"/>
    <col min="4102" max="4102" width="10.85546875" style="3" customWidth="1"/>
    <col min="4103" max="4104" width="11.42578125" style="3"/>
    <col min="4105" max="4105" width="9.42578125" style="3" customWidth="1"/>
    <col min="4106" max="4108" width="11.42578125" style="3"/>
    <col min="4109" max="4109" width="13.140625" style="3" customWidth="1"/>
    <col min="4110" max="4352" width="11.42578125" style="3"/>
    <col min="4353" max="4353" width="7.5703125" style="3" customWidth="1"/>
    <col min="4354" max="4354" width="13" style="3" customWidth="1"/>
    <col min="4355" max="4355" width="11.85546875" style="3" customWidth="1"/>
    <col min="4356" max="4356" width="8.85546875" style="3" customWidth="1"/>
    <col min="4357" max="4357" width="7" style="3" customWidth="1"/>
    <col min="4358" max="4358" width="10.85546875" style="3" customWidth="1"/>
    <col min="4359" max="4360" width="11.42578125" style="3"/>
    <col min="4361" max="4361" width="9.42578125" style="3" customWidth="1"/>
    <col min="4362" max="4364" width="11.42578125" style="3"/>
    <col min="4365" max="4365" width="13.140625" style="3" customWidth="1"/>
    <col min="4366" max="4608" width="11.42578125" style="3"/>
    <col min="4609" max="4609" width="7.5703125" style="3" customWidth="1"/>
    <col min="4610" max="4610" width="13" style="3" customWidth="1"/>
    <col min="4611" max="4611" width="11.85546875" style="3" customWidth="1"/>
    <col min="4612" max="4612" width="8.85546875" style="3" customWidth="1"/>
    <col min="4613" max="4613" width="7" style="3" customWidth="1"/>
    <col min="4614" max="4614" width="10.85546875" style="3" customWidth="1"/>
    <col min="4615" max="4616" width="11.42578125" style="3"/>
    <col min="4617" max="4617" width="9.42578125" style="3" customWidth="1"/>
    <col min="4618" max="4620" width="11.42578125" style="3"/>
    <col min="4621" max="4621" width="13.140625" style="3" customWidth="1"/>
    <col min="4622" max="4864" width="11.42578125" style="3"/>
    <col min="4865" max="4865" width="7.5703125" style="3" customWidth="1"/>
    <col min="4866" max="4866" width="13" style="3" customWidth="1"/>
    <col min="4867" max="4867" width="11.85546875" style="3" customWidth="1"/>
    <col min="4868" max="4868" width="8.85546875" style="3" customWidth="1"/>
    <col min="4869" max="4869" width="7" style="3" customWidth="1"/>
    <col min="4870" max="4870" width="10.85546875" style="3" customWidth="1"/>
    <col min="4871" max="4872" width="11.42578125" style="3"/>
    <col min="4873" max="4873" width="9.42578125" style="3" customWidth="1"/>
    <col min="4874" max="4876" width="11.42578125" style="3"/>
    <col min="4877" max="4877" width="13.140625" style="3" customWidth="1"/>
    <col min="4878" max="5120" width="11.42578125" style="3"/>
    <col min="5121" max="5121" width="7.5703125" style="3" customWidth="1"/>
    <col min="5122" max="5122" width="13" style="3" customWidth="1"/>
    <col min="5123" max="5123" width="11.85546875" style="3" customWidth="1"/>
    <col min="5124" max="5124" width="8.85546875" style="3" customWidth="1"/>
    <col min="5125" max="5125" width="7" style="3" customWidth="1"/>
    <col min="5126" max="5126" width="10.85546875" style="3" customWidth="1"/>
    <col min="5127" max="5128" width="11.42578125" style="3"/>
    <col min="5129" max="5129" width="9.42578125" style="3" customWidth="1"/>
    <col min="5130" max="5132" width="11.42578125" style="3"/>
    <col min="5133" max="5133" width="13.140625" style="3" customWidth="1"/>
    <col min="5134" max="5376" width="11.42578125" style="3"/>
    <col min="5377" max="5377" width="7.5703125" style="3" customWidth="1"/>
    <col min="5378" max="5378" width="13" style="3" customWidth="1"/>
    <col min="5379" max="5379" width="11.85546875" style="3" customWidth="1"/>
    <col min="5380" max="5380" width="8.85546875" style="3" customWidth="1"/>
    <col min="5381" max="5381" width="7" style="3" customWidth="1"/>
    <col min="5382" max="5382" width="10.85546875" style="3" customWidth="1"/>
    <col min="5383" max="5384" width="11.42578125" style="3"/>
    <col min="5385" max="5385" width="9.42578125" style="3" customWidth="1"/>
    <col min="5386" max="5388" width="11.42578125" style="3"/>
    <col min="5389" max="5389" width="13.140625" style="3" customWidth="1"/>
    <col min="5390" max="5632" width="11.42578125" style="3"/>
    <col min="5633" max="5633" width="7.5703125" style="3" customWidth="1"/>
    <col min="5634" max="5634" width="13" style="3" customWidth="1"/>
    <col min="5635" max="5635" width="11.85546875" style="3" customWidth="1"/>
    <col min="5636" max="5636" width="8.85546875" style="3" customWidth="1"/>
    <col min="5637" max="5637" width="7" style="3" customWidth="1"/>
    <col min="5638" max="5638" width="10.85546875" style="3" customWidth="1"/>
    <col min="5639" max="5640" width="11.42578125" style="3"/>
    <col min="5641" max="5641" width="9.42578125" style="3" customWidth="1"/>
    <col min="5642" max="5644" width="11.42578125" style="3"/>
    <col min="5645" max="5645" width="13.140625" style="3" customWidth="1"/>
    <col min="5646" max="5888" width="11.42578125" style="3"/>
    <col min="5889" max="5889" width="7.5703125" style="3" customWidth="1"/>
    <col min="5890" max="5890" width="13" style="3" customWidth="1"/>
    <col min="5891" max="5891" width="11.85546875" style="3" customWidth="1"/>
    <col min="5892" max="5892" width="8.85546875" style="3" customWidth="1"/>
    <col min="5893" max="5893" width="7" style="3" customWidth="1"/>
    <col min="5894" max="5894" width="10.85546875" style="3" customWidth="1"/>
    <col min="5895" max="5896" width="11.42578125" style="3"/>
    <col min="5897" max="5897" width="9.42578125" style="3" customWidth="1"/>
    <col min="5898" max="5900" width="11.42578125" style="3"/>
    <col min="5901" max="5901" width="13.140625" style="3" customWidth="1"/>
    <col min="5902" max="6144" width="11.42578125" style="3"/>
    <col min="6145" max="6145" width="7.5703125" style="3" customWidth="1"/>
    <col min="6146" max="6146" width="13" style="3" customWidth="1"/>
    <col min="6147" max="6147" width="11.85546875" style="3" customWidth="1"/>
    <col min="6148" max="6148" width="8.85546875" style="3" customWidth="1"/>
    <col min="6149" max="6149" width="7" style="3" customWidth="1"/>
    <col min="6150" max="6150" width="10.85546875" style="3" customWidth="1"/>
    <col min="6151" max="6152" width="11.42578125" style="3"/>
    <col min="6153" max="6153" width="9.42578125" style="3" customWidth="1"/>
    <col min="6154" max="6156" width="11.42578125" style="3"/>
    <col min="6157" max="6157" width="13.140625" style="3" customWidth="1"/>
    <col min="6158" max="6400" width="11.42578125" style="3"/>
    <col min="6401" max="6401" width="7.5703125" style="3" customWidth="1"/>
    <col min="6402" max="6402" width="13" style="3" customWidth="1"/>
    <col min="6403" max="6403" width="11.85546875" style="3" customWidth="1"/>
    <col min="6404" max="6404" width="8.85546875" style="3" customWidth="1"/>
    <col min="6405" max="6405" width="7" style="3" customWidth="1"/>
    <col min="6406" max="6406" width="10.85546875" style="3" customWidth="1"/>
    <col min="6407" max="6408" width="11.42578125" style="3"/>
    <col min="6409" max="6409" width="9.42578125" style="3" customWidth="1"/>
    <col min="6410" max="6412" width="11.42578125" style="3"/>
    <col min="6413" max="6413" width="13.140625" style="3" customWidth="1"/>
    <col min="6414" max="6656" width="11.42578125" style="3"/>
    <col min="6657" max="6657" width="7.5703125" style="3" customWidth="1"/>
    <col min="6658" max="6658" width="13" style="3" customWidth="1"/>
    <col min="6659" max="6659" width="11.85546875" style="3" customWidth="1"/>
    <col min="6660" max="6660" width="8.85546875" style="3" customWidth="1"/>
    <col min="6661" max="6661" width="7" style="3" customWidth="1"/>
    <col min="6662" max="6662" width="10.85546875" style="3" customWidth="1"/>
    <col min="6663" max="6664" width="11.42578125" style="3"/>
    <col min="6665" max="6665" width="9.42578125" style="3" customWidth="1"/>
    <col min="6666" max="6668" width="11.42578125" style="3"/>
    <col min="6669" max="6669" width="13.140625" style="3" customWidth="1"/>
    <col min="6670" max="6912" width="11.42578125" style="3"/>
    <col min="6913" max="6913" width="7.5703125" style="3" customWidth="1"/>
    <col min="6914" max="6914" width="13" style="3" customWidth="1"/>
    <col min="6915" max="6915" width="11.85546875" style="3" customWidth="1"/>
    <col min="6916" max="6916" width="8.85546875" style="3" customWidth="1"/>
    <col min="6917" max="6917" width="7" style="3" customWidth="1"/>
    <col min="6918" max="6918" width="10.85546875" style="3" customWidth="1"/>
    <col min="6919" max="6920" width="11.42578125" style="3"/>
    <col min="6921" max="6921" width="9.42578125" style="3" customWidth="1"/>
    <col min="6922" max="6924" width="11.42578125" style="3"/>
    <col min="6925" max="6925" width="13.140625" style="3" customWidth="1"/>
    <col min="6926" max="7168" width="11.42578125" style="3"/>
    <col min="7169" max="7169" width="7.5703125" style="3" customWidth="1"/>
    <col min="7170" max="7170" width="13" style="3" customWidth="1"/>
    <col min="7171" max="7171" width="11.85546875" style="3" customWidth="1"/>
    <col min="7172" max="7172" width="8.85546875" style="3" customWidth="1"/>
    <col min="7173" max="7173" width="7" style="3" customWidth="1"/>
    <col min="7174" max="7174" width="10.85546875" style="3" customWidth="1"/>
    <col min="7175" max="7176" width="11.42578125" style="3"/>
    <col min="7177" max="7177" width="9.42578125" style="3" customWidth="1"/>
    <col min="7178" max="7180" width="11.42578125" style="3"/>
    <col min="7181" max="7181" width="13.140625" style="3" customWidth="1"/>
    <col min="7182" max="7424" width="11.42578125" style="3"/>
    <col min="7425" max="7425" width="7.5703125" style="3" customWidth="1"/>
    <col min="7426" max="7426" width="13" style="3" customWidth="1"/>
    <col min="7427" max="7427" width="11.85546875" style="3" customWidth="1"/>
    <col min="7428" max="7428" width="8.85546875" style="3" customWidth="1"/>
    <col min="7429" max="7429" width="7" style="3" customWidth="1"/>
    <col min="7430" max="7430" width="10.85546875" style="3" customWidth="1"/>
    <col min="7431" max="7432" width="11.42578125" style="3"/>
    <col min="7433" max="7433" width="9.42578125" style="3" customWidth="1"/>
    <col min="7434" max="7436" width="11.42578125" style="3"/>
    <col min="7437" max="7437" width="13.140625" style="3" customWidth="1"/>
    <col min="7438" max="7680" width="11.42578125" style="3"/>
    <col min="7681" max="7681" width="7.5703125" style="3" customWidth="1"/>
    <col min="7682" max="7682" width="13" style="3" customWidth="1"/>
    <col min="7683" max="7683" width="11.85546875" style="3" customWidth="1"/>
    <col min="7684" max="7684" width="8.85546875" style="3" customWidth="1"/>
    <col min="7685" max="7685" width="7" style="3" customWidth="1"/>
    <col min="7686" max="7686" width="10.85546875" style="3" customWidth="1"/>
    <col min="7687" max="7688" width="11.42578125" style="3"/>
    <col min="7689" max="7689" width="9.42578125" style="3" customWidth="1"/>
    <col min="7690" max="7692" width="11.42578125" style="3"/>
    <col min="7693" max="7693" width="13.140625" style="3" customWidth="1"/>
    <col min="7694" max="7936" width="11.42578125" style="3"/>
    <col min="7937" max="7937" width="7.5703125" style="3" customWidth="1"/>
    <col min="7938" max="7938" width="13" style="3" customWidth="1"/>
    <col min="7939" max="7939" width="11.85546875" style="3" customWidth="1"/>
    <col min="7940" max="7940" width="8.85546875" style="3" customWidth="1"/>
    <col min="7941" max="7941" width="7" style="3" customWidth="1"/>
    <col min="7942" max="7942" width="10.85546875" style="3" customWidth="1"/>
    <col min="7943" max="7944" width="11.42578125" style="3"/>
    <col min="7945" max="7945" width="9.42578125" style="3" customWidth="1"/>
    <col min="7946" max="7948" width="11.42578125" style="3"/>
    <col min="7949" max="7949" width="13.140625" style="3" customWidth="1"/>
    <col min="7950" max="8192" width="11.42578125" style="3"/>
    <col min="8193" max="8193" width="7.5703125" style="3" customWidth="1"/>
    <col min="8194" max="8194" width="13" style="3" customWidth="1"/>
    <col min="8195" max="8195" width="11.85546875" style="3" customWidth="1"/>
    <col min="8196" max="8196" width="8.85546875" style="3" customWidth="1"/>
    <col min="8197" max="8197" width="7" style="3" customWidth="1"/>
    <col min="8198" max="8198" width="10.85546875" style="3" customWidth="1"/>
    <col min="8199" max="8200" width="11.42578125" style="3"/>
    <col min="8201" max="8201" width="9.42578125" style="3" customWidth="1"/>
    <col min="8202" max="8204" width="11.42578125" style="3"/>
    <col min="8205" max="8205" width="13.140625" style="3" customWidth="1"/>
    <col min="8206" max="8448" width="11.42578125" style="3"/>
    <col min="8449" max="8449" width="7.5703125" style="3" customWidth="1"/>
    <col min="8450" max="8450" width="13" style="3" customWidth="1"/>
    <col min="8451" max="8451" width="11.85546875" style="3" customWidth="1"/>
    <col min="8452" max="8452" width="8.85546875" style="3" customWidth="1"/>
    <col min="8453" max="8453" width="7" style="3" customWidth="1"/>
    <col min="8454" max="8454" width="10.85546875" style="3" customWidth="1"/>
    <col min="8455" max="8456" width="11.42578125" style="3"/>
    <col min="8457" max="8457" width="9.42578125" style="3" customWidth="1"/>
    <col min="8458" max="8460" width="11.42578125" style="3"/>
    <col min="8461" max="8461" width="13.140625" style="3" customWidth="1"/>
    <col min="8462" max="8704" width="11.42578125" style="3"/>
    <col min="8705" max="8705" width="7.5703125" style="3" customWidth="1"/>
    <col min="8706" max="8706" width="13" style="3" customWidth="1"/>
    <col min="8707" max="8707" width="11.85546875" style="3" customWidth="1"/>
    <col min="8708" max="8708" width="8.85546875" style="3" customWidth="1"/>
    <col min="8709" max="8709" width="7" style="3" customWidth="1"/>
    <col min="8710" max="8710" width="10.85546875" style="3" customWidth="1"/>
    <col min="8711" max="8712" width="11.42578125" style="3"/>
    <col min="8713" max="8713" width="9.42578125" style="3" customWidth="1"/>
    <col min="8714" max="8716" width="11.42578125" style="3"/>
    <col min="8717" max="8717" width="13.140625" style="3" customWidth="1"/>
    <col min="8718" max="8960" width="11.42578125" style="3"/>
    <col min="8961" max="8961" width="7.5703125" style="3" customWidth="1"/>
    <col min="8962" max="8962" width="13" style="3" customWidth="1"/>
    <col min="8963" max="8963" width="11.85546875" style="3" customWidth="1"/>
    <col min="8964" max="8964" width="8.85546875" style="3" customWidth="1"/>
    <col min="8965" max="8965" width="7" style="3" customWidth="1"/>
    <col min="8966" max="8966" width="10.85546875" style="3" customWidth="1"/>
    <col min="8967" max="8968" width="11.42578125" style="3"/>
    <col min="8969" max="8969" width="9.42578125" style="3" customWidth="1"/>
    <col min="8970" max="8972" width="11.42578125" style="3"/>
    <col min="8973" max="8973" width="13.140625" style="3" customWidth="1"/>
    <col min="8974" max="9216" width="11.42578125" style="3"/>
    <col min="9217" max="9217" width="7.5703125" style="3" customWidth="1"/>
    <col min="9218" max="9218" width="13" style="3" customWidth="1"/>
    <col min="9219" max="9219" width="11.85546875" style="3" customWidth="1"/>
    <col min="9220" max="9220" width="8.85546875" style="3" customWidth="1"/>
    <col min="9221" max="9221" width="7" style="3" customWidth="1"/>
    <col min="9222" max="9222" width="10.85546875" style="3" customWidth="1"/>
    <col min="9223" max="9224" width="11.42578125" style="3"/>
    <col min="9225" max="9225" width="9.42578125" style="3" customWidth="1"/>
    <col min="9226" max="9228" width="11.42578125" style="3"/>
    <col min="9229" max="9229" width="13.140625" style="3" customWidth="1"/>
    <col min="9230" max="9472" width="11.42578125" style="3"/>
    <col min="9473" max="9473" width="7.5703125" style="3" customWidth="1"/>
    <col min="9474" max="9474" width="13" style="3" customWidth="1"/>
    <col min="9475" max="9475" width="11.85546875" style="3" customWidth="1"/>
    <col min="9476" max="9476" width="8.85546875" style="3" customWidth="1"/>
    <col min="9477" max="9477" width="7" style="3" customWidth="1"/>
    <col min="9478" max="9478" width="10.85546875" style="3" customWidth="1"/>
    <col min="9479" max="9480" width="11.42578125" style="3"/>
    <col min="9481" max="9481" width="9.42578125" style="3" customWidth="1"/>
    <col min="9482" max="9484" width="11.42578125" style="3"/>
    <col min="9485" max="9485" width="13.140625" style="3" customWidth="1"/>
    <col min="9486" max="9728" width="11.42578125" style="3"/>
    <col min="9729" max="9729" width="7.5703125" style="3" customWidth="1"/>
    <col min="9730" max="9730" width="13" style="3" customWidth="1"/>
    <col min="9731" max="9731" width="11.85546875" style="3" customWidth="1"/>
    <col min="9732" max="9732" width="8.85546875" style="3" customWidth="1"/>
    <col min="9733" max="9733" width="7" style="3" customWidth="1"/>
    <col min="9734" max="9734" width="10.85546875" style="3" customWidth="1"/>
    <col min="9735" max="9736" width="11.42578125" style="3"/>
    <col min="9737" max="9737" width="9.42578125" style="3" customWidth="1"/>
    <col min="9738" max="9740" width="11.42578125" style="3"/>
    <col min="9741" max="9741" width="13.140625" style="3" customWidth="1"/>
    <col min="9742" max="9984" width="11.42578125" style="3"/>
    <col min="9985" max="9985" width="7.5703125" style="3" customWidth="1"/>
    <col min="9986" max="9986" width="13" style="3" customWidth="1"/>
    <col min="9987" max="9987" width="11.85546875" style="3" customWidth="1"/>
    <col min="9988" max="9988" width="8.85546875" style="3" customWidth="1"/>
    <col min="9989" max="9989" width="7" style="3" customWidth="1"/>
    <col min="9990" max="9990" width="10.85546875" style="3" customWidth="1"/>
    <col min="9991" max="9992" width="11.42578125" style="3"/>
    <col min="9993" max="9993" width="9.42578125" style="3" customWidth="1"/>
    <col min="9994" max="9996" width="11.42578125" style="3"/>
    <col min="9997" max="9997" width="13.140625" style="3" customWidth="1"/>
    <col min="9998" max="10240" width="11.42578125" style="3"/>
    <col min="10241" max="10241" width="7.5703125" style="3" customWidth="1"/>
    <col min="10242" max="10242" width="13" style="3" customWidth="1"/>
    <col min="10243" max="10243" width="11.85546875" style="3" customWidth="1"/>
    <col min="10244" max="10244" width="8.85546875" style="3" customWidth="1"/>
    <col min="10245" max="10245" width="7" style="3" customWidth="1"/>
    <col min="10246" max="10246" width="10.85546875" style="3" customWidth="1"/>
    <col min="10247" max="10248" width="11.42578125" style="3"/>
    <col min="10249" max="10249" width="9.42578125" style="3" customWidth="1"/>
    <col min="10250" max="10252" width="11.42578125" style="3"/>
    <col min="10253" max="10253" width="13.140625" style="3" customWidth="1"/>
    <col min="10254" max="10496" width="11.42578125" style="3"/>
    <col min="10497" max="10497" width="7.5703125" style="3" customWidth="1"/>
    <col min="10498" max="10498" width="13" style="3" customWidth="1"/>
    <col min="10499" max="10499" width="11.85546875" style="3" customWidth="1"/>
    <col min="10500" max="10500" width="8.85546875" style="3" customWidth="1"/>
    <col min="10501" max="10501" width="7" style="3" customWidth="1"/>
    <col min="10502" max="10502" width="10.85546875" style="3" customWidth="1"/>
    <col min="10503" max="10504" width="11.42578125" style="3"/>
    <col min="10505" max="10505" width="9.42578125" style="3" customWidth="1"/>
    <col min="10506" max="10508" width="11.42578125" style="3"/>
    <col min="10509" max="10509" width="13.140625" style="3" customWidth="1"/>
    <col min="10510" max="10752" width="11.42578125" style="3"/>
    <col min="10753" max="10753" width="7.5703125" style="3" customWidth="1"/>
    <col min="10754" max="10754" width="13" style="3" customWidth="1"/>
    <col min="10755" max="10755" width="11.85546875" style="3" customWidth="1"/>
    <col min="10756" max="10756" width="8.85546875" style="3" customWidth="1"/>
    <col min="10757" max="10757" width="7" style="3" customWidth="1"/>
    <col min="10758" max="10758" width="10.85546875" style="3" customWidth="1"/>
    <col min="10759" max="10760" width="11.42578125" style="3"/>
    <col min="10761" max="10761" width="9.42578125" style="3" customWidth="1"/>
    <col min="10762" max="10764" width="11.42578125" style="3"/>
    <col min="10765" max="10765" width="13.140625" style="3" customWidth="1"/>
    <col min="10766" max="11008" width="11.42578125" style="3"/>
    <col min="11009" max="11009" width="7.5703125" style="3" customWidth="1"/>
    <col min="11010" max="11010" width="13" style="3" customWidth="1"/>
    <col min="11011" max="11011" width="11.85546875" style="3" customWidth="1"/>
    <col min="11012" max="11012" width="8.85546875" style="3" customWidth="1"/>
    <col min="11013" max="11013" width="7" style="3" customWidth="1"/>
    <col min="11014" max="11014" width="10.85546875" style="3" customWidth="1"/>
    <col min="11015" max="11016" width="11.42578125" style="3"/>
    <col min="11017" max="11017" width="9.42578125" style="3" customWidth="1"/>
    <col min="11018" max="11020" width="11.42578125" style="3"/>
    <col min="11021" max="11021" width="13.140625" style="3" customWidth="1"/>
    <col min="11022" max="11264" width="11.42578125" style="3"/>
    <col min="11265" max="11265" width="7.5703125" style="3" customWidth="1"/>
    <col min="11266" max="11266" width="13" style="3" customWidth="1"/>
    <col min="11267" max="11267" width="11.85546875" style="3" customWidth="1"/>
    <col min="11268" max="11268" width="8.85546875" style="3" customWidth="1"/>
    <col min="11269" max="11269" width="7" style="3" customWidth="1"/>
    <col min="11270" max="11270" width="10.85546875" style="3" customWidth="1"/>
    <col min="11271" max="11272" width="11.42578125" style="3"/>
    <col min="11273" max="11273" width="9.42578125" style="3" customWidth="1"/>
    <col min="11274" max="11276" width="11.42578125" style="3"/>
    <col min="11277" max="11277" width="13.140625" style="3" customWidth="1"/>
    <col min="11278" max="11520" width="11.42578125" style="3"/>
    <col min="11521" max="11521" width="7.5703125" style="3" customWidth="1"/>
    <col min="11522" max="11522" width="13" style="3" customWidth="1"/>
    <col min="11523" max="11523" width="11.85546875" style="3" customWidth="1"/>
    <col min="11524" max="11524" width="8.85546875" style="3" customWidth="1"/>
    <col min="11525" max="11525" width="7" style="3" customWidth="1"/>
    <col min="11526" max="11526" width="10.85546875" style="3" customWidth="1"/>
    <col min="11527" max="11528" width="11.42578125" style="3"/>
    <col min="11529" max="11529" width="9.42578125" style="3" customWidth="1"/>
    <col min="11530" max="11532" width="11.42578125" style="3"/>
    <col min="11533" max="11533" width="13.140625" style="3" customWidth="1"/>
    <col min="11534" max="11776" width="11.42578125" style="3"/>
    <col min="11777" max="11777" width="7.5703125" style="3" customWidth="1"/>
    <col min="11778" max="11778" width="13" style="3" customWidth="1"/>
    <col min="11779" max="11779" width="11.85546875" style="3" customWidth="1"/>
    <col min="11780" max="11780" width="8.85546875" style="3" customWidth="1"/>
    <col min="11781" max="11781" width="7" style="3" customWidth="1"/>
    <col min="11782" max="11782" width="10.85546875" style="3" customWidth="1"/>
    <col min="11783" max="11784" width="11.42578125" style="3"/>
    <col min="11785" max="11785" width="9.42578125" style="3" customWidth="1"/>
    <col min="11786" max="11788" width="11.42578125" style="3"/>
    <col min="11789" max="11789" width="13.140625" style="3" customWidth="1"/>
    <col min="11790" max="12032" width="11.42578125" style="3"/>
    <col min="12033" max="12033" width="7.5703125" style="3" customWidth="1"/>
    <col min="12034" max="12034" width="13" style="3" customWidth="1"/>
    <col min="12035" max="12035" width="11.85546875" style="3" customWidth="1"/>
    <col min="12036" max="12036" width="8.85546875" style="3" customWidth="1"/>
    <col min="12037" max="12037" width="7" style="3" customWidth="1"/>
    <col min="12038" max="12038" width="10.85546875" style="3" customWidth="1"/>
    <col min="12039" max="12040" width="11.42578125" style="3"/>
    <col min="12041" max="12041" width="9.42578125" style="3" customWidth="1"/>
    <col min="12042" max="12044" width="11.42578125" style="3"/>
    <col min="12045" max="12045" width="13.140625" style="3" customWidth="1"/>
    <col min="12046" max="12288" width="11.42578125" style="3"/>
    <col min="12289" max="12289" width="7.5703125" style="3" customWidth="1"/>
    <col min="12290" max="12290" width="13" style="3" customWidth="1"/>
    <col min="12291" max="12291" width="11.85546875" style="3" customWidth="1"/>
    <col min="12292" max="12292" width="8.85546875" style="3" customWidth="1"/>
    <col min="12293" max="12293" width="7" style="3" customWidth="1"/>
    <col min="12294" max="12294" width="10.85546875" style="3" customWidth="1"/>
    <col min="12295" max="12296" width="11.42578125" style="3"/>
    <col min="12297" max="12297" width="9.42578125" style="3" customWidth="1"/>
    <col min="12298" max="12300" width="11.42578125" style="3"/>
    <col min="12301" max="12301" width="13.140625" style="3" customWidth="1"/>
    <col min="12302" max="12544" width="11.42578125" style="3"/>
    <col min="12545" max="12545" width="7.5703125" style="3" customWidth="1"/>
    <col min="12546" max="12546" width="13" style="3" customWidth="1"/>
    <col min="12547" max="12547" width="11.85546875" style="3" customWidth="1"/>
    <col min="12548" max="12548" width="8.85546875" style="3" customWidth="1"/>
    <col min="12549" max="12549" width="7" style="3" customWidth="1"/>
    <col min="12550" max="12550" width="10.85546875" style="3" customWidth="1"/>
    <col min="12551" max="12552" width="11.42578125" style="3"/>
    <col min="12553" max="12553" width="9.42578125" style="3" customWidth="1"/>
    <col min="12554" max="12556" width="11.42578125" style="3"/>
    <col min="12557" max="12557" width="13.140625" style="3" customWidth="1"/>
    <col min="12558" max="12800" width="11.42578125" style="3"/>
    <col min="12801" max="12801" width="7.5703125" style="3" customWidth="1"/>
    <col min="12802" max="12802" width="13" style="3" customWidth="1"/>
    <col min="12803" max="12803" width="11.85546875" style="3" customWidth="1"/>
    <col min="12804" max="12804" width="8.85546875" style="3" customWidth="1"/>
    <col min="12805" max="12805" width="7" style="3" customWidth="1"/>
    <col min="12806" max="12806" width="10.85546875" style="3" customWidth="1"/>
    <col min="12807" max="12808" width="11.42578125" style="3"/>
    <col min="12809" max="12809" width="9.42578125" style="3" customWidth="1"/>
    <col min="12810" max="12812" width="11.42578125" style="3"/>
    <col min="12813" max="12813" width="13.140625" style="3" customWidth="1"/>
    <col min="12814" max="13056" width="11.42578125" style="3"/>
    <col min="13057" max="13057" width="7.5703125" style="3" customWidth="1"/>
    <col min="13058" max="13058" width="13" style="3" customWidth="1"/>
    <col min="13059" max="13059" width="11.85546875" style="3" customWidth="1"/>
    <col min="13060" max="13060" width="8.85546875" style="3" customWidth="1"/>
    <col min="13061" max="13061" width="7" style="3" customWidth="1"/>
    <col min="13062" max="13062" width="10.85546875" style="3" customWidth="1"/>
    <col min="13063" max="13064" width="11.42578125" style="3"/>
    <col min="13065" max="13065" width="9.42578125" style="3" customWidth="1"/>
    <col min="13066" max="13068" width="11.42578125" style="3"/>
    <col min="13069" max="13069" width="13.140625" style="3" customWidth="1"/>
    <col min="13070" max="13312" width="11.42578125" style="3"/>
    <col min="13313" max="13313" width="7.5703125" style="3" customWidth="1"/>
    <col min="13314" max="13314" width="13" style="3" customWidth="1"/>
    <col min="13315" max="13315" width="11.85546875" style="3" customWidth="1"/>
    <col min="13316" max="13316" width="8.85546875" style="3" customWidth="1"/>
    <col min="13317" max="13317" width="7" style="3" customWidth="1"/>
    <col min="13318" max="13318" width="10.85546875" style="3" customWidth="1"/>
    <col min="13319" max="13320" width="11.42578125" style="3"/>
    <col min="13321" max="13321" width="9.42578125" style="3" customWidth="1"/>
    <col min="13322" max="13324" width="11.42578125" style="3"/>
    <col min="13325" max="13325" width="13.140625" style="3" customWidth="1"/>
    <col min="13326" max="13568" width="11.42578125" style="3"/>
    <col min="13569" max="13569" width="7.5703125" style="3" customWidth="1"/>
    <col min="13570" max="13570" width="13" style="3" customWidth="1"/>
    <col min="13571" max="13571" width="11.85546875" style="3" customWidth="1"/>
    <col min="13572" max="13572" width="8.85546875" style="3" customWidth="1"/>
    <col min="13573" max="13573" width="7" style="3" customWidth="1"/>
    <col min="13574" max="13574" width="10.85546875" style="3" customWidth="1"/>
    <col min="13575" max="13576" width="11.42578125" style="3"/>
    <col min="13577" max="13577" width="9.42578125" style="3" customWidth="1"/>
    <col min="13578" max="13580" width="11.42578125" style="3"/>
    <col min="13581" max="13581" width="13.140625" style="3" customWidth="1"/>
    <col min="13582" max="13824" width="11.42578125" style="3"/>
    <col min="13825" max="13825" width="7.5703125" style="3" customWidth="1"/>
    <col min="13826" max="13826" width="13" style="3" customWidth="1"/>
    <col min="13827" max="13827" width="11.85546875" style="3" customWidth="1"/>
    <col min="13828" max="13828" width="8.85546875" style="3" customWidth="1"/>
    <col min="13829" max="13829" width="7" style="3" customWidth="1"/>
    <col min="13830" max="13830" width="10.85546875" style="3" customWidth="1"/>
    <col min="13831" max="13832" width="11.42578125" style="3"/>
    <col min="13833" max="13833" width="9.42578125" style="3" customWidth="1"/>
    <col min="13834" max="13836" width="11.42578125" style="3"/>
    <col min="13837" max="13837" width="13.140625" style="3" customWidth="1"/>
    <col min="13838" max="14080" width="11.42578125" style="3"/>
    <col min="14081" max="14081" width="7.5703125" style="3" customWidth="1"/>
    <col min="14082" max="14082" width="13" style="3" customWidth="1"/>
    <col min="14083" max="14083" width="11.85546875" style="3" customWidth="1"/>
    <col min="14084" max="14084" width="8.85546875" style="3" customWidth="1"/>
    <col min="14085" max="14085" width="7" style="3" customWidth="1"/>
    <col min="14086" max="14086" width="10.85546875" style="3" customWidth="1"/>
    <col min="14087" max="14088" width="11.42578125" style="3"/>
    <col min="14089" max="14089" width="9.42578125" style="3" customWidth="1"/>
    <col min="14090" max="14092" width="11.42578125" style="3"/>
    <col min="14093" max="14093" width="13.140625" style="3" customWidth="1"/>
    <col min="14094" max="14336" width="11.42578125" style="3"/>
    <col min="14337" max="14337" width="7.5703125" style="3" customWidth="1"/>
    <col min="14338" max="14338" width="13" style="3" customWidth="1"/>
    <col min="14339" max="14339" width="11.85546875" style="3" customWidth="1"/>
    <col min="14340" max="14340" width="8.85546875" style="3" customWidth="1"/>
    <col min="14341" max="14341" width="7" style="3" customWidth="1"/>
    <col min="14342" max="14342" width="10.85546875" style="3" customWidth="1"/>
    <col min="14343" max="14344" width="11.42578125" style="3"/>
    <col min="14345" max="14345" width="9.42578125" style="3" customWidth="1"/>
    <col min="14346" max="14348" width="11.42578125" style="3"/>
    <col min="14349" max="14349" width="13.140625" style="3" customWidth="1"/>
    <col min="14350" max="14592" width="11.42578125" style="3"/>
    <col min="14593" max="14593" width="7.5703125" style="3" customWidth="1"/>
    <col min="14594" max="14594" width="13" style="3" customWidth="1"/>
    <col min="14595" max="14595" width="11.85546875" style="3" customWidth="1"/>
    <col min="14596" max="14596" width="8.85546875" style="3" customWidth="1"/>
    <col min="14597" max="14597" width="7" style="3" customWidth="1"/>
    <col min="14598" max="14598" width="10.85546875" style="3" customWidth="1"/>
    <col min="14599" max="14600" width="11.42578125" style="3"/>
    <col min="14601" max="14601" width="9.42578125" style="3" customWidth="1"/>
    <col min="14602" max="14604" width="11.42578125" style="3"/>
    <col min="14605" max="14605" width="13.140625" style="3" customWidth="1"/>
    <col min="14606" max="14848" width="11.42578125" style="3"/>
    <col min="14849" max="14849" width="7.5703125" style="3" customWidth="1"/>
    <col min="14850" max="14850" width="13" style="3" customWidth="1"/>
    <col min="14851" max="14851" width="11.85546875" style="3" customWidth="1"/>
    <col min="14852" max="14852" width="8.85546875" style="3" customWidth="1"/>
    <col min="14853" max="14853" width="7" style="3" customWidth="1"/>
    <col min="14854" max="14854" width="10.85546875" style="3" customWidth="1"/>
    <col min="14855" max="14856" width="11.42578125" style="3"/>
    <col min="14857" max="14857" width="9.42578125" style="3" customWidth="1"/>
    <col min="14858" max="14860" width="11.42578125" style="3"/>
    <col min="14861" max="14861" width="13.140625" style="3" customWidth="1"/>
    <col min="14862" max="15104" width="11.42578125" style="3"/>
    <col min="15105" max="15105" width="7.5703125" style="3" customWidth="1"/>
    <col min="15106" max="15106" width="13" style="3" customWidth="1"/>
    <col min="15107" max="15107" width="11.85546875" style="3" customWidth="1"/>
    <col min="15108" max="15108" width="8.85546875" style="3" customWidth="1"/>
    <col min="15109" max="15109" width="7" style="3" customWidth="1"/>
    <col min="15110" max="15110" width="10.85546875" style="3" customWidth="1"/>
    <col min="15111" max="15112" width="11.42578125" style="3"/>
    <col min="15113" max="15113" width="9.42578125" style="3" customWidth="1"/>
    <col min="15114" max="15116" width="11.42578125" style="3"/>
    <col min="15117" max="15117" width="13.140625" style="3" customWidth="1"/>
    <col min="15118" max="15360" width="11.42578125" style="3"/>
    <col min="15361" max="15361" width="7.5703125" style="3" customWidth="1"/>
    <col min="15362" max="15362" width="13" style="3" customWidth="1"/>
    <col min="15363" max="15363" width="11.85546875" style="3" customWidth="1"/>
    <col min="15364" max="15364" width="8.85546875" style="3" customWidth="1"/>
    <col min="15365" max="15365" width="7" style="3" customWidth="1"/>
    <col min="15366" max="15366" width="10.85546875" style="3" customWidth="1"/>
    <col min="15367" max="15368" width="11.42578125" style="3"/>
    <col min="15369" max="15369" width="9.42578125" style="3" customWidth="1"/>
    <col min="15370" max="15372" width="11.42578125" style="3"/>
    <col min="15373" max="15373" width="13.140625" style="3" customWidth="1"/>
    <col min="15374" max="15616" width="11.42578125" style="3"/>
    <col min="15617" max="15617" width="7.5703125" style="3" customWidth="1"/>
    <col min="15618" max="15618" width="13" style="3" customWidth="1"/>
    <col min="15619" max="15619" width="11.85546875" style="3" customWidth="1"/>
    <col min="15620" max="15620" width="8.85546875" style="3" customWidth="1"/>
    <col min="15621" max="15621" width="7" style="3" customWidth="1"/>
    <col min="15622" max="15622" width="10.85546875" style="3" customWidth="1"/>
    <col min="15623" max="15624" width="11.42578125" style="3"/>
    <col min="15625" max="15625" width="9.42578125" style="3" customWidth="1"/>
    <col min="15626" max="15628" width="11.42578125" style="3"/>
    <col min="15629" max="15629" width="13.140625" style="3" customWidth="1"/>
    <col min="15630" max="15872" width="11.42578125" style="3"/>
    <col min="15873" max="15873" width="7.5703125" style="3" customWidth="1"/>
    <col min="15874" max="15874" width="13" style="3" customWidth="1"/>
    <col min="15875" max="15875" width="11.85546875" style="3" customWidth="1"/>
    <col min="15876" max="15876" width="8.85546875" style="3" customWidth="1"/>
    <col min="15877" max="15877" width="7" style="3" customWidth="1"/>
    <col min="15878" max="15878" width="10.85546875" style="3" customWidth="1"/>
    <col min="15879" max="15880" width="11.42578125" style="3"/>
    <col min="15881" max="15881" width="9.42578125" style="3" customWidth="1"/>
    <col min="15882" max="15884" width="11.42578125" style="3"/>
    <col min="15885" max="15885" width="13.140625" style="3" customWidth="1"/>
    <col min="15886" max="16128" width="11.42578125" style="3"/>
    <col min="16129" max="16129" width="7.5703125" style="3" customWidth="1"/>
    <col min="16130" max="16130" width="13" style="3" customWidth="1"/>
    <col min="16131" max="16131" width="11.85546875" style="3" customWidth="1"/>
    <col min="16132" max="16132" width="8.85546875" style="3" customWidth="1"/>
    <col min="16133" max="16133" width="7" style="3" customWidth="1"/>
    <col min="16134" max="16134" width="10.85546875" style="3" customWidth="1"/>
    <col min="16135" max="16136" width="11.42578125" style="3"/>
    <col min="16137" max="16137" width="9.42578125" style="3" customWidth="1"/>
    <col min="16138" max="16140" width="11.42578125" style="3"/>
    <col min="16141" max="16141" width="13.140625" style="3" customWidth="1"/>
    <col min="16142" max="16384" width="11.42578125" style="3"/>
  </cols>
  <sheetData>
    <row r="4" spans="1:17" ht="13.5" thickBot="1" x14ac:dyDescent="0.25"/>
    <row r="5" spans="1:17" ht="13.5" customHeight="1" thickBot="1" x14ac:dyDescent="0.25">
      <c r="A5" s="76" t="s">
        <v>38</v>
      </c>
      <c r="B5" s="78" t="s">
        <v>39</v>
      </c>
      <c r="C5" s="80" t="s">
        <v>40</v>
      </c>
      <c r="D5" s="81"/>
      <c r="E5" s="81"/>
      <c r="F5" s="82"/>
      <c r="G5" s="80" t="s">
        <v>41</v>
      </c>
      <c r="H5" s="81"/>
      <c r="I5" s="81"/>
      <c r="J5" s="82"/>
      <c r="K5" s="83" t="s">
        <v>42</v>
      </c>
      <c r="L5" s="83" t="s">
        <v>43</v>
      </c>
      <c r="M5" s="83" t="s">
        <v>44</v>
      </c>
      <c r="N5" s="85" t="s">
        <v>45</v>
      </c>
      <c r="O5" s="85" t="s">
        <v>46</v>
      </c>
      <c r="P5" s="85" t="s">
        <v>47</v>
      </c>
    </row>
    <row r="6" spans="1:17" ht="26.25" customHeight="1" thickBot="1" x14ac:dyDescent="0.25">
      <c r="A6" s="77"/>
      <c r="B6" s="79"/>
      <c r="C6" s="4" t="s">
        <v>48</v>
      </c>
      <c r="D6" s="5" t="s">
        <v>49</v>
      </c>
      <c r="E6" s="5" t="s">
        <v>50</v>
      </c>
      <c r="F6" s="6" t="s">
        <v>51</v>
      </c>
      <c r="G6" s="4" t="s">
        <v>48</v>
      </c>
      <c r="H6" s="5" t="s">
        <v>49</v>
      </c>
      <c r="I6" s="5" t="s">
        <v>50</v>
      </c>
      <c r="J6" s="6" t="s">
        <v>52</v>
      </c>
      <c r="K6" s="84"/>
      <c r="L6" s="84"/>
      <c r="M6" s="84"/>
      <c r="N6" s="86"/>
      <c r="O6" s="86"/>
      <c r="P6" s="86"/>
    </row>
    <row r="7" spans="1:17" x14ac:dyDescent="0.2">
      <c r="A7" s="8">
        <v>1</v>
      </c>
      <c r="B7" s="9" t="s">
        <v>53</v>
      </c>
      <c r="C7" s="14"/>
      <c r="D7" s="15"/>
      <c r="E7" s="15"/>
      <c r="F7" s="16"/>
      <c r="G7" s="14">
        <v>84</v>
      </c>
      <c r="H7" s="15">
        <f>712+4</f>
        <v>716</v>
      </c>
      <c r="I7" s="15"/>
      <c r="J7" s="16"/>
      <c r="K7" s="13">
        <v>68</v>
      </c>
      <c r="L7" s="13"/>
      <c r="M7" s="13">
        <v>58</v>
      </c>
      <c r="N7" s="13">
        <f t="shared" ref="N7:N16" si="0">SUM(C7:M7)</f>
        <v>926</v>
      </c>
      <c r="O7" s="13">
        <f t="shared" ref="O7:O13" si="1">SUM(L7:M7)</f>
        <v>58</v>
      </c>
      <c r="P7" s="13">
        <f t="shared" ref="P7:P16" si="2">N7-O7</f>
        <v>868</v>
      </c>
    </row>
    <row r="8" spans="1:17" x14ac:dyDescent="0.2">
      <c r="A8" s="8">
        <f t="shared" ref="A8:A16" si="3">+A7+1</f>
        <v>2</v>
      </c>
      <c r="B8" s="9" t="s">
        <v>54</v>
      </c>
      <c r="C8" s="10"/>
      <c r="D8" s="11"/>
      <c r="E8" s="11"/>
      <c r="F8" s="12"/>
      <c r="G8" s="10"/>
      <c r="H8" s="11"/>
      <c r="I8" s="11"/>
      <c r="J8" s="12">
        <f>3184-20</f>
        <v>3164</v>
      </c>
      <c r="K8" s="8">
        <v>180</v>
      </c>
      <c r="L8" s="8"/>
      <c r="M8" s="8">
        <f>232+20</f>
        <v>252</v>
      </c>
      <c r="N8" s="13">
        <f t="shared" si="0"/>
        <v>3596</v>
      </c>
      <c r="O8" s="13">
        <f t="shared" si="1"/>
        <v>252</v>
      </c>
      <c r="P8" s="13">
        <f t="shared" si="2"/>
        <v>3344</v>
      </c>
    </row>
    <row r="9" spans="1:17" x14ac:dyDescent="0.2">
      <c r="A9" s="8">
        <f t="shared" si="3"/>
        <v>3</v>
      </c>
      <c r="B9" s="9" t="s">
        <v>55</v>
      </c>
      <c r="C9" s="10">
        <v>50</v>
      </c>
      <c r="D9" s="11">
        <f>388-L9</f>
        <v>366</v>
      </c>
      <c r="E9" s="11"/>
      <c r="F9" s="12"/>
      <c r="G9" s="10">
        <v>84</v>
      </c>
      <c r="H9" s="11">
        <f>776-M9</f>
        <v>730</v>
      </c>
      <c r="I9" s="11"/>
      <c r="J9" s="12"/>
      <c r="K9" s="8">
        <v>0</v>
      </c>
      <c r="L9" s="8">
        <v>22</v>
      </c>
      <c r="M9" s="8">
        <f>46</f>
        <v>46</v>
      </c>
      <c r="N9" s="13">
        <f t="shared" si="0"/>
        <v>1298</v>
      </c>
      <c r="O9" s="13">
        <f t="shared" si="1"/>
        <v>68</v>
      </c>
      <c r="P9" s="13">
        <f t="shared" si="2"/>
        <v>1230</v>
      </c>
    </row>
    <row r="10" spans="1:17" x14ac:dyDescent="0.2">
      <c r="A10" s="8">
        <f t="shared" si="3"/>
        <v>4</v>
      </c>
      <c r="B10" s="9" t="s">
        <v>56</v>
      </c>
      <c r="C10" s="10"/>
      <c r="D10" s="11"/>
      <c r="E10" s="11"/>
      <c r="F10" s="12"/>
      <c r="G10" s="10">
        <v>100</v>
      </c>
      <c r="H10" s="11">
        <v>840</v>
      </c>
      <c r="I10" s="11"/>
      <c r="J10" s="12">
        <v>356</v>
      </c>
      <c r="K10" s="8">
        <v>92</v>
      </c>
      <c r="L10" s="8"/>
      <c r="M10" s="8">
        <f>111+18</f>
        <v>129</v>
      </c>
      <c r="N10" s="13">
        <f t="shared" si="0"/>
        <v>1517</v>
      </c>
      <c r="O10" s="13">
        <f t="shared" si="1"/>
        <v>129</v>
      </c>
      <c r="P10" s="13">
        <f t="shared" si="2"/>
        <v>1388</v>
      </c>
    </row>
    <row r="11" spans="1:17" x14ac:dyDescent="0.2">
      <c r="A11" s="8">
        <f t="shared" si="3"/>
        <v>5</v>
      </c>
      <c r="B11" s="9" t="s">
        <v>57</v>
      </c>
      <c r="C11" s="10"/>
      <c r="D11" s="11"/>
      <c r="E11" s="11"/>
      <c r="F11" s="12"/>
      <c r="G11" s="10">
        <v>240</v>
      </c>
      <c r="H11" s="11">
        <v>2040</v>
      </c>
      <c r="I11" s="11">
        <v>544</v>
      </c>
      <c r="J11" s="12"/>
      <c r="K11" s="8"/>
      <c r="L11" s="8"/>
      <c r="M11" s="8">
        <f>162+14</f>
        <v>176</v>
      </c>
      <c r="N11" s="13">
        <f t="shared" si="0"/>
        <v>3000</v>
      </c>
      <c r="O11" s="13">
        <f t="shared" si="1"/>
        <v>176</v>
      </c>
      <c r="P11" s="13">
        <f t="shared" si="2"/>
        <v>2824</v>
      </c>
    </row>
    <row r="12" spans="1:17" ht="24" x14ac:dyDescent="0.2">
      <c r="A12" s="8">
        <f t="shared" si="3"/>
        <v>6</v>
      </c>
      <c r="B12" s="9" t="s">
        <v>58</v>
      </c>
      <c r="C12" s="10" t="s">
        <v>59</v>
      </c>
      <c r="D12" s="11">
        <f>264+18+8+5+5+10</f>
        <v>310</v>
      </c>
      <c r="E12" s="11"/>
      <c r="F12" s="12"/>
      <c r="G12" s="10"/>
      <c r="H12" s="11">
        <f>688+8+16</f>
        <v>712</v>
      </c>
      <c r="I12" s="11">
        <v>288</v>
      </c>
      <c r="J12" s="12">
        <f>1420+14+18</f>
        <v>1452</v>
      </c>
      <c r="K12" s="8">
        <f>15+36</f>
        <v>51</v>
      </c>
      <c r="L12" s="8">
        <v>15</v>
      </c>
      <c r="M12" s="8">
        <f>35+15+64</f>
        <v>114</v>
      </c>
      <c r="N12" s="13">
        <f t="shared" si="0"/>
        <v>2942</v>
      </c>
      <c r="O12" s="13">
        <f t="shared" si="1"/>
        <v>129</v>
      </c>
      <c r="P12" s="13">
        <f t="shared" si="2"/>
        <v>2813</v>
      </c>
    </row>
    <row r="13" spans="1:17" x14ac:dyDescent="0.2">
      <c r="A13" s="8">
        <f t="shared" si="3"/>
        <v>7</v>
      </c>
      <c r="B13" s="9" t="s">
        <v>60</v>
      </c>
      <c r="C13" s="10">
        <f>48+53</f>
        <v>101</v>
      </c>
      <c r="D13" s="11">
        <v>252</v>
      </c>
      <c r="E13" s="11">
        <v>396</v>
      </c>
      <c r="F13" s="12">
        <f>268+12</f>
        <v>280</v>
      </c>
      <c r="G13" s="10">
        <v>144</v>
      </c>
      <c r="H13" s="11">
        <f>1308+28</f>
        <v>1336</v>
      </c>
      <c r="I13" s="11">
        <v>536</v>
      </c>
      <c r="J13" s="12">
        <f>1176+16</f>
        <v>1192</v>
      </c>
      <c r="K13" s="8">
        <v>72</v>
      </c>
      <c r="L13" s="8">
        <v>68</v>
      </c>
      <c r="M13" s="8">
        <f>95+20+72</f>
        <v>187</v>
      </c>
      <c r="N13" s="13">
        <f t="shared" si="0"/>
        <v>4564</v>
      </c>
      <c r="O13" s="13">
        <f t="shared" si="1"/>
        <v>255</v>
      </c>
      <c r="P13" s="13">
        <f t="shared" si="2"/>
        <v>4309</v>
      </c>
    </row>
    <row r="14" spans="1:17" ht="18" customHeight="1" x14ac:dyDescent="0.2">
      <c r="A14" s="8">
        <f t="shared" si="3"/>
        <v>8</v>
      </c>
      <c r="B14" s="9" t="s">
        <v>61</v>
      </c>
      <c r="C14" s="10">
        <v>120</v>
      </c>
      <c r="D14" s="11">
        <f>608+51+16+9</f>
        <v>684</v>
      </c>
      <c r="E14" s="11" t="s">
        <v>62</v>
      </c>
      <c r="F14" s="12">
        <f>440+8</f>
        <v>448</v>
      </c>
      <c r="G14" s="10"/>
      <c r="H14" s="11"/>
      <c r="I14" s="11"/>
      <c r="J14" s="12">
        <f>1108+21</f>
        <v>1129</v>
      </c>
      <c r="K14" s="8">
        <v>64</v>
      </c>
      <c r="L14" s="8">
        <f>49+17</f>
        <v>66</v>
      </c>
      <c r="M14" s="8">
        <v>68</v>
      </c>
      <c r="N14" s="13">
        <f t="shared" si="0"/>
        <v>2579</v>
      </c>
      <c r="O14" s="13">
        <f>L14+M14</f>
        <v>134</v>
      </c>
      <c r="P14" s="13">
        <f t="shared" si="2"/>
        <v>2445</v>
      </c>
      <c r="Q14" s="3">
        <f>+C14+D14+F14+K14+L14</f>
        <v>1382</v>
      </c>
    </row>
    <row r="15" spans="1:17" ht="24" x14ac:dyDescent="0.2">
      <c r="A15" s="8">
        <f t="shared" si="3"/>
        <v>9</v>
      </c>
      <c r="B15" s="9" t="s">
        <v>63</v>
      </c>
      <c r="C15" s="10"/>
      <c r="D15" s="11"/>
      <c r="E15" s="11"/>
      <c r="F15" s="12"/>
      <c r="G15" s="10">
        <v>416</v>
      </c>
      <c r="H15" s="11">
        <f>608+16+12</f>
        <v>636</v>
      </c>
      <c r="I15" s="11">
        <f>256+8</f>
        <v>264</v>
      </c>
      <c r="J15" s="12"/>
      <c r="K15" s="8"/>
      <c r="L15" s="8"/>
      <c r="M15" s="8">
        <v>54</v>
      </c>
      <c r="N15" s="13">
        <f t="shared" si="0"/>
        <v>1370</v>
      </c>
      <c r="O15" s="13">
        <f>+M15</f>
        <v>54</v>
      </c>
      <c r="P15" s="13">
        <f t="shared" si="2"/>
        <v>1316</v>
      </c>
      <c r="Q15" s="3">
        <f>+Q14-L14</f>
        <v>1316</v>
      </c>
    </row>
    <row r="16" spans="1:17" ht="13.5" thickBot="1" x14ac:dyDescent="0.25">
      <c r="A16" s="8">
        <f t="shared" si="3"/>
        <v>10</v>
      </c>
      <c r="B16" s="9" t="s">
        <v>64</v>
      </c>
      <c r="C16" s="10"/>
      <c r="D16" s="11"/>
      <c r="E16" s="11"/>
      <c r="F16" s="12"/>
      <c r="G16" s="10">
        <v>84</v>
      </c>
      <c r="H16" s="11">
        <v>356</v>
      </c>
      <c r="I16" s="11"/>
      <c r="J16" s="12">
        <v>356</v>
      </c>
      <c r="K16" s="8">
        <v>72</v>
      </c>
      <c r="L16" s="8"/>
      <c r="M16" s="8">
        <v>56</v>
      </c>
      <c r="N16" s="13">
        <f t="shared" si="0"/>
        <v>924</v>
      </c>
      <c r="O16" s="13">
        <f>+M16</f>
        <v>56</v>
      </c>
      <c r="P16" s="13">
        <f t="shared" si="2"/>
        <v>868</v>
      </c>
    </row>
    <row r="17" spans="1:16" ht="13.5" thickBot="1" x14ac:dyDescent="0.25">
      <c r="A17" s="87" t="s">
        <v>65</v>
      </c>
      <c r="B17" s="88"/>
      <c r="C17" s="7">
        <f t="shared" ref="C17:O17" si="4">SUM(C7:C16)</f>
        <v>271</v>
      </c>
      <c r="D17" s="7">
        <f t="shared" si="4"/>
        <v>1612</v>
      </c>
      <c r="E17" s="7">
        <f t="shared" si="4"/>
        <v>396</v>
      </c>
      <c r="F17" s="7">
        <f t="shared" si="4"/>
        <v>728</v>
      </c>
      <c r="G17" s="7">
        <f t="shared" si="4"/>
        <v>1152</v>
      </c>
      <c r="H17" s="7">
        <f t="shared" si="4"/>
        <v>7366</v>
      </c>
      <c r="I17" s="7">
        <f t="shared" si="4"/>
        <v>1632</v>
      </c>
      <c r="J17" s="7">
        <f t="shared" si="4"/>
        <v>7649</v>
      </c>
      <c r="K17" s="7">
        <f t="shared" si="4"/>
        <v>599</v>
      </c>
      <c r="L17" s="7">
        <f t="shared" si="4"/>
        <v>171</v>
      </c>
      <c r="M17" s="7">
        <f t="shared" si="4"/>
        <v>1140</v>
      </c>
      <c r="N17" s="7">
        <f t="shared" si="4"/>
        <v>22716</v>
      </c>
      <c r="O17" s="7">
        <f t="shared" si="4"/>
        <v>1311</v>
      </c>
      <c r="P17" s="7">
        <f>SUM(P7:P16)</f>
        <v>21405</v>
      </c>
    </row>
    <row r="19" spans="1:16" ht="12.75" customHeight="1" x14ac:dyDescent="0.2">
      <c r="A19" s="75" t="s">
        <v>66</v>
      </c>
      <c r="B19" s="75"/>
      <c r="C19" s="75"/>
      <c r="D19" s="75"/>
      <c r="E19" s="75"/>
      <c r="F19" s="75"/>
      <c r="G19" s="75"/>
      <c r="H19" s="75"/>
      <c r="I19" s="75"/>
      <c r="J19" s="75"/>
      <c r="K19" s="75"/>
      <c r="L19" s="75"/>
      <c r="M19" s="75"/>
      <c r="N19" s="75"/>
      <c r="O19" s="75"/>
      <c r="P19" s="75"/>
    </row>
    <row r="20" spans="1:16" ht="22.5" customHeight="1" x14ac:dyDescent="0.2">
      <c r="A20" s="75"/>
      <c r="B20" s="75"/>
      <c r="C20" s="75"/>
      <c r="D20" s="75"/>
      <c r="E20" s="75"/>
      <c r="F20" s="75"/>
      <c r="G20" s="75"/>
      <c r="H20" s="75"/>
      <c r="I20" s="75"/>
      <c r="J20" s="75"/>
      <c r="K20" s="75"/>
      <c r="L20" s="75"/>
      <c r="M20" s="75"/>
      <c r="N20" s="75"/>
      <c r="O20" s="75"/>
      <c r="P20" s="75"/>
    </row>
    <row r="21" spans="1:16" x14ac:dyDescent="0.2">
      <c r="M21" s="3">
        <f>+J14+M14</f>
        <v>1197</v>
      </c>
    </row>
  </sheetData>
  <mergeCells count="12">
    <mergeCell ref="A19:P20"/>
    <mergeCell ref="A5:A6"/>
    <mergeCell ref="B5:B6"/>
    <mergeCell ref="C5:F5"/>
    <mergeCell ref="G5:J5"/>
    <mergeCell ref="K5:K6"/>
    <mergeCell ref="L5:L6"/>
    <mergeCell ref="M5:M6"/>
    <mergeCell ref="N5:N6"/>
    <mergeCell ref="O5:O6"/>
    <mergeCell ref="P5:P6"/>
    <mergeCell ref="A17:B17"/>
  </mergeCells>
  <pageMargins left="0.75" right="0.75" top="1" bottom="1" header="0" footer="0"/>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6</vt:i4>
      </vt:variant>
      <vt:variant>
        <vt:lpstr>Rangos con nombre</vt:lpstr>
      </vt:variant>
      <vt:variant>
        <vt:i4>2</vt:i4>
      </vt:variant>
    </vt:vector>
  </HeadingPairs>
  <TitlesOfParts>
    <vt:vector size="8" baseType="lpstr">
      <vt:lpstr>anexo 1 Primera generación</vt:lpstr>
      <vt:lpstr>anexo 1 segunda generación</vt:lpstr>
      <vt:lpstr>anexo 1 tercera generación</vt:lpstr>
      <vt:lpstr>Hoja2 (2)</vt:lpstr>
      <vt:lpstr>Hoja2</vt:lpstr>
      <vt:lpstr>Hoja3</vt:lpstr>
      <vt:lpstr>'anexo 1 tercera generación'!Área_de_impresión</vt:lpstr>
      <vt:lpstr>'anexo 1 Primera generación'!Títulos_a_imprimir</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Adriana Maria Ariza Mogollon</dc:creator>
  <cp:lastModifiedBy>Sergio Andres Zarama Cala</cp:lastModifiedBy>
  <cp:lastPrinted>2012-08-14T17:06:17Z</cp:lastPrinted>
  <dcterms:created xsi:type="dcterms:W3CDTF">2012-08-06T17:39:24Z</dcterms:created>
  <dcterms:modified xsi:type="dcterms:W3CDTF">2012-08-14T23:33:00Z</dcterms:modified>
</cp:coreProperties>
</file>